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EPCINUSOTUTTO\www.eugeniopc.it\idrmarittimaMATERIALE\ESERC\Esercitazione3e4SpettrieSMB\"/>
    </mc:Choice>
  </mc:AlternateContent>
  <bookViews>
    <workbookView xWindow="0" yWindow="0" windowWidth="20500" windowHeight="7750" activeTab="1"/>
  </bookViews>
  <sheets>
    <sheet name="SpettrodaUedF" sheetId="1" r:id="rId1"/>
    <sheet name="SpettrodaHseTp" sheetId="3" r:id="rId2"/>
    <sheet name="Evoluzione spettro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6" i="3" l="1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A72" i="3"/>
  <c r="A73" i="3" s="1"/>
  <c r="A16" i="3"/>
  <c r="A17" i="3" s="1"/>
  <c r="A18" i="3" s="1"/>
  <c r="A15" i="3"/>
  <c r="B15" i="3"/>
  <c r="B14" i="3"/>
  <c r="D73" i="3" l="1"/>
  <c r="B73" i="3"/>
  <c r="C73" i="3"/>
  <c r="A74" i="3"/>
  <c r="B72" i="3"/>
  <c r="C72" i="3"/>
  <c r="D72" i="3"/>
  <c r="B18" i="3"/>
  <c r="A19" i="3"/>
  <c r="A20" i="3" s="1"/>
  <c r="D18" i="3"/>
  <c r="E73" i="3" l="1"/>
  <c r="E72" i="3"/>
  <c r="B74" i="3"/>
  <c r="D74" i="3"/>
  <c r="C74" i="3"/>
  <c r="A75" i="3"/>
  <c r="A21" i="3"/>
  <c r="A22" i="3" s="1"/>
  <c r="B20" i="3"/>
  <c r="D20" i="3"/>
  <c r="C22" i="3"/>
  <c r="C20" i="3"/>
  <c r="C18" i="3"/>
  <c r="B7" i="3"/>
  <c r="A76" i="3" l="1"/>
  <c r="D75" i="3"/>
  <c r="C75" i="3"/>
  <c r="B75" i="3"/>
  <c r="E74" i="3"/>
  <c r="A23" i="3"/>
  <c r="A24" i="3" s="1"/>
  <c r="B22" i="3"/>
  <c r="D22" i="3"/>
  <c r="D15" i="3"/>
  <c r="C15" i="3"/>
  <c r="B16" i="3"/>
  <c r="D14" i="3"/>
  <c r="C14" i="3"/>
  <c r="J33" i="2"/>
  <c r="J34" i="2" s="1"/>
  <c r="J15" i="2"/>
  <c r="J16" i="2" s="1"/>
  <c r="K7" i="2"/>
  <c r="K6" i="2"/>
  <c r="B4" i="1"/>
  <c r="A33" i="2"/>
  <c r="A15" i="2"/>
  <c r="A16" i="2" s="1"/>
  <c r="B6" i="2"/>
  <c r="K42" i="2" s="1"/>
  <c r="A77" i="3" l="1"/>
  <c r="B76" i="3"/>
  <c r="D76" i="3"/>
  <c r="C76" i="3"/>
  <c r="E75" i="3"/>
  <c r="B24" i="3"/>
  <c r="A25" i="3"/>
  <c r="A26" i="3" s="1"/>
  <c r="D24" i="3"/>
  <c r="C24" i="3"/>
  <c r="D16" i="3"/>
  <c r="B17" i="3"/>
  <c r="C16" i="3"/>
  <c r="K24" i="2"/>
  <c r="K38" i="2"/>
  <c r="K18" i="2"/>
  <c r="K14" i="2"/>
  <c r="K29" i="2"/>
  <c r="K44" i="2"/>
  <c r="K31" i="2"/>
  <c r="K20" i="2"/>
  <c r="K32" i="2"/>
  <c r="K26" i="2"/>
  <c r="K40" i="2"/>
  <c r="K30" i="2"/>
  <c r="K46" i="2"/>
  <c r="K15" i="2"/>
  <c r="K22" i="2"/>
  <c r="K28" i="2"/>
  <c r="K33" i="2"/>
  <c r="K34" i="2"/>
  <c r="J35" i="2"/>
  <c r="L34" i="2"/>
  <c r="K16" i="2"/>
  <c r="J17" i="2"/>
  <c r="A17" i="2"/>
  <c r="B44" i="2"/>
  <c r="B40" i="2"/>
  <c r="B33" i="2"/>
  <c r="B32" i="2"/>
  <c r="B30" i="2"/>
  <c r="B28" i="2"/>
  <c r="B24" i="2"/>
  <c r="B20" i="2"/>
  <c r="B17" i="2"/>
  <c r="B16" i="2"/>
  <c r="B46" i="2"/>
  <c r="B42" i="2"/>
  <c r="B38" i="2"/>
  <c r="B31" i="2"/>
  <c r="B29" i="2"/>
  <c r="B26" i="2"/>
  <c r="B18" i="2"/>
  <c r="B15" i="2"/>
  <c r="B14" i="2"/>
  <c r="B22" i="2"/>
  <c r="B7" i="2"/>
  <c r="A34" i="2"/>
  <c r="B34" i="2" s="1"/>
  <c r="A33" i="1"/>
  <c r="A15" i="1"/>
  <c r="A16" i="1" s="1"/>
  <c r="B7" i="1"/>
  <c r="E76" i="3" l="1"/>
  <c r="B77" i="3"/>
  <c r="A78" i="3"/>
  <c r="C77" i="3"/>
  <c r="D77" i="3"/>
  <c r="A27" i="3"/>
  <c r="A28" i="3" s="1"/>
  <c r="B26" i="3"/>
  <c r="D26" i="3"/>
  <c r="C26" i="3"/>
  <c r="D17" i="3"/>
  <c r="B19" i="3"/>
  <c r="C17" i="3"/>
  <c r="E24" i="3"/>
  <c r="E14" i="3"/>
  <c r="F14" i="3"/>
  <c r="E20" i="3"/>
  <c r="G15" i="3"/>
  <c r="E15" i="3"/>
  <c r="E22" i="3"/>
  <c r="E18" i="3"/>
  <c r="E16" i="3"/>
  <c r="D15" i="2"/>
  <c r="M46" i="2"/>
  <c r="M30" i="2"/>
  <c r="L22" i="2"/>
  <c r="N22" i="2" s="1"/>
  <c r="L46" i="2"/>
  <c r="L30" i="2"/>
  <c r="O30" i="2" s="1"/>
  <c r="M26" i="2"/>
  <c r="L40" i="2"/>
  <c r="N40" i="2" s="1"/>
  <c r="M32" i="2"/>
  <c r="L26" i="2"/>
  <c r="N26" i="2" s="1"/>
  <c r="M20" i="2"/>
  <c r="O20" i="2" s="1"/>
  <c r="M44" i="2"/>
  <c r="L32" i="2"/>
  <c r="N32" i="2" s="1"/>
  <c r="M29" i="2"/>
  <c r="L20" i="2"/>
  <c r="N20" i="2" s="1"/>
  <c r="M14" i="2"/>
  <c r="L44" i="2"/>
  <c r="N44" i="2" s="1"/>
  <c r="M38" i="2"/>
  <c r="L29" i="2"/>
  <c r="N29" i="2" s="1"/>
  <c r="M24" i="2"/>
  <c r="O24" i="2" s="1"/>
  <c r="L14" i="2"/>
  <c r="N14" i="2" s="1"/>
  <c r="M22" i="2"/>
  <c r="L38" i="2"/>
  <c r="N38" i="2" s="1"/>
  <c r="M31" i="2"/>
  <c r="L24" i="2"/>
  <c r="N24" i="2" s="1"/>
  <c r="M18" i="2"/>
  <c r="L42" i="2"/>
  <c r="L28" i="2"/>
  <c r="N28" i="2" s="1"/>
  <c r="M40" i="2"/>
  <c r="M42" i="2"/>
  <c r="L31" i="2"/>
  <c r="N31" i="2" s="1"/>
  <c r="M28" i="2"/>
  <c r="L18" i="2"/>
  <c r="N18" i="2" s="1"/>
  <c r="L15" i="2"/>
  <c r="N15" i="2" s="1"/>
  <c r="O46" i="2"/>
  <c r="O29" i="2"/>
  <c r="O14" i="2"/>
  <c r="L33" i="2"/>
  <c r="N33" i="2" s="1"/>
  <c r="M34" i="2"/>
  <c r="O40" i="2"/>
  <c r="M33" i="2"/>
  <c r="M16" i="2"/>
  <c r="O16" i="2" s="1"/>
  <c r="O26" i="2"/>
  <c r="N30" i="2"/>
  <c r="L16" i="2"/>
  <c r="O32" i="2"/>
  <c r="O38" i="2"/>
  <c r="M15" i="2"/>
  <c r="O15" i="2" s="1"/>
  <c r="N46" i="2"/>
  <c r="O31" i="2"/>
  <c r="N16" i="2"/>
  <c r="O34" i="2"/>
  <c r="N34" i="2"/>
  <c r="J19" i="2"/>
  <c r="L17" i="2"/>
  <c r="M17" i="2"/>
  <c r="K17" i="2"/>
  <c r="M35" i="2"/>
  <c r="K35" i="2"/>
  <c r="J36" i="2"/>
  <c r="L35" i="2"/>
  <c r="D33" i="2"/>
  <c r="A19" i="2"/>
  <c r="D17" i="2"/>
  <c r="D34" i="2"/>
  <c r="A35" i="2"/>
  <c r="C35" i="2" s="1"/>
  <c r="C46" i="2"/>
  <c r="E46" i="2" s="1"/>
  <c r="D44" i="2"/>
  <c r="D46" i="2"/>
  <c r="C44" i="2"/>
  <c r="F44" i="2" s="1"/>
  <c r="C42" i="2"/>
  <c r="E42" i="2" s="1"/>
  <c r="D40" i="2"/>
  <c r="C38" i="2"/>
  <c r="E38" i="2" s="1"/>
  <c r="D32" i="2"/>
  <c r="C31" i="2"/>
  <c r="E31" i="2" s="1"/>
  <c r="D30" i="2"/>
  <c r="C29" i="2"/>
  <c r="E29" i="2" s="1"/>
  <c r="D28" i="2"/>
  <c r="C26" i="2"/>
  <c r="E26" i="2" s="1"/>
  <c r="D24" i="2"/>
  <c r="C22" i="2"/>
  <c r="D20" i="2"/>
  <c r="C19" i="2"/>
  <c r="C18" i="2"/>
  <c r="E18" i="2" s="1"/>
  <c r="D42" i="2"/>
  <c r="C40" i="2"/>
  <c r="F40" i="2" s="1"/>
  <c r="D38" i="2"/>
  <c r="C34" i="2"/>
  <c r="F34" i="2" s="1"/>
  <c r="C33" i="2"/>
  <c r="F33" i="2" s="1"/>
  <c r="C32" i="2"/>
  <c r="F32" i="2" s="1"/>
  <c r="D31" i="2"/>
  <c r="C30" i="2"/>
  <c r="F30" i="2" s="1"/>
  <c r="D29" i="2"/>
  <c r="C28" i="2"/>
  <c r="F28" i="2" s="1"/>
  <c r="D26" i="2"/>
  <c r="C24" i="2"/>
  <c r="F24" i="2" s="1"/>
  <c r="D22" i="2"/>
  <c r="C20" i="2"/>
  <c r="F20" i="2" s="1"/>
  <c r="C17" i="2"/>
  <c r="D14" i="2"/>
  <c r="D18" i="2"/>
  <c r="C16" i="2"/>
  <c r="C15" i="2"/>
  <c r="F15" i="2" s="1"/>
  <c r="C14" i="2"/>
  <c r="E22" i="2"/>
  <c r="F22" i="2"/>
  <c r="E15" i="2"/>
  <c r="F17" i="2"/>
  <c r="E17" i="2"/>
  <c r="E30" i="2"/>
  <c r="E33" i="2"/>
  <c r="D16" i="2"/>
  <c r="D28" i="1"/>
  <c r="C42" i="1"/>
  <c r="D16" i="1"/>
  <c r="A17" i="1"/>
  <c r="C17" i="1" s="1"/>
  <c r="D20" i="1"/>
  <c r="C26" i="1"/>
  <c r="C29" i="1"/>
  <c r="D32" i="1"/>
  <c r="D46" i="1"/>
  <c r="C44" i="1"/>
  <c r="D38" i="1"/>
  <c r="C32" i="1"/>
  <c r="D31" i="1"/>
  <c r="C28" i="1"/>
  <c r="D22" i="1"/>
  <c r="C20" i="1"/>
  <c r="C15" i="1"/>
  <c r="C46" i="1"/>
  <c r="D40" i="1"/>
  <c r="C38" i="1"/>
  <c r="C31" i="1"/>
  <c r="D30" i="1"/>
  <c r="D24" i="1"/>
  <c r="C22" i="1"/>
  <c r="D14" i="1"/>
  <c r="D42" i="1"/>
  <c r="C40" i="1"/>
  <c r="C33" i="1"/>
  <c r="C30" i="1"/>
  <c r="D29" i="1"/>
  <c r="D26" i="1"/>
  <c r="C24" i="1"/>
  <c r="D18" i="1"/>
  <c r="C16" i="1"/>
  <c r="C14" i="1"/>
  <c r="D15" i="1"/>
  <c r="C18" i="1"/>
  <c r="D33" i="1"/>
  <c r="D44" i="1"/>
  <c r="A34" i="1"/>
  <c r="B6" i="1"/>
  <c r="C78" i="3" l="1"/>
  <c r="B78" i="3"/>
  <c r="A79" i="3"/>
  <c r="D78" i="3"/>
  <c r="E77" i="3"/>
  <c r="A29" i="3"/>
  <c r="B28" i="3"/>
  <c r="D28" i="3"/>
  <c r="C28" i="3"/>
  <c r="E26" i="3"/>
  <c r="E17" i="3"/>
  <c r="D19" i="3"/>
  <c r="C19" i="3"/>
  <c r="B21" i="3"/>
  <c r="G16" i="3"/>
  <c r="O18" i="2"/>
  <c r="F14" i="2"/>
  <c r="N42" i="2"/>
  <c r="O42" i="2"/>
  <c r="F31" i="2"/>
  <c r="O22" i="2"/>
  <c r="O28" i="2"/>
  <c r="O44" i="2"/>
  <c r="O33" i="2"/>
  <c r="M36" i="2"/>
  <c r="K36" i="2"/>
  <c r="L36" i="2"/>
  <c r="L19" i="2"/>
  <c r="J21" i="2"/>
  <c r="M19" i="2"/>
  <c r="K19" i="2"/>
  <c r="O35" i="2"/>
  <c r="N35" i="2"/>
  <c r="O17" i="2"/>
  <c r="N17" i="2"/>
  <c r="F16" i="2"/>
  <c r="D35" i="2"/>
  <c r="A36" i="2"/>
  <c r="B35" i="2"/>
  <c r="E44" i="2"/>
  <c r="E40" i="2"/>
  <c r="E32" i="2"/>
  <c r="E28" i="2"/>
  <c r="E24" i="2"/>
  <c r="E20" i="2"/>
  <c r="E16" i="2"/>
  <c r="F46" i="2"/>
  <c r="F42" i="2"/>
  <c r="F38" i="2"/>
  <c r="F29" i="2"/>
  <c r="F26" i="2"/>
  <c r="F18" i="2"/>
  <c r="E14" i="2"/>
  <c r="E34" i="2"/>
  <c r="A21" i="2"/>
  <c r="D19" i="2"/>
  <c r="B19" i="2"/>
  <c r="A19" i="1"/>
  <c r="D17" i="1"/>
  <c r="A35" i="1"/>
  <c r="B35" i="1" s="1"/>
  <c r="D34" i="1"/>
  <c r="B42" i="1"/>
  <c r="B29" i="1"/>
  <c r="B26" i="1"/>
  <c r="B18" i="1"/>
  <c r="B44" i="1"/>
  <c r="B34" i="1"/>
  <c r="B32" i="1"/>
  <c r="B28" i="1"/>
  <c r="B20" i="1"/>
  <c r="B17" i="1"/>
  <c r="B15" i="1"/>
  <c r="B46" i="1"/>
  <c r="B38" i="1"/>
  <c r="B31" i="1"/>
  <c r="B22" i="1"/>
  <c r="B19" i="1"/>
  <c r="B33" i="1"/>
  <c r="B16" i="1"/>
  <c r="B14" i="1"/>
  <c r="B30" i="1"/>
  <c r="B24" i="1"/>
  <c r="B40" i="1"/>
  <c r="C34" i="1"/>
  <c r="D79" i="3" l="1"/>
  <c r="C79" i="3"/>
  <c r="B79" i="3"/>
  <c r="A80" i="3"/>
  <c r="E78" i="3"/>
  <c r="E28" i="3"/>
  <c r="A30" i="3"/>
  <c r="B29" i="3"/>
  <c r="D29" i="3"/>
  <c r="C29" i="3"/>
  <c r="G17" i="3"/>
  <c r="G18" i="3" s="1"/>
  <c r="D21" i="3"/>
  <c r="C21" i="3"/>
  <c r="B23" i="3"/>
  <c r="E19" i="3"/>
  <c r="O36" i="2"/>
  <c r="N36" i="2"/>
  <c r="N19" i="2"/>
  <c r="O19" i="2"/>
  <c r="J23" i="2"/>
  <c r="M21" i="2"/>
  <c r="K21" i="2"/>
  <c r="L21" i="2"/>
  <c r="E19" i="2"/>
  <c r="F19" i="2"/>
  <c r="D36" i="2"/>
  <c r="B36" i="2"/>
  <c r="C36" i="2"/>
  <c r="A23" i="2"/>
  <c r="D21" i="2"/>
  <c r="B21" i="2"/>
  <c r="C21" i="2"/>
  <c r="F35" i="2"/>
  <c r="E35" i="2"/>
  <c r="E14" i="1"/>
  <c r="F14" i="1"/>
  <c r="F22" i="1"/>
  <c r="E22" i="1"/>
  <c r="F20" i="1"/>
  <c r="E20" i="1"/>
  <c r="F34" i="1"/>
  <c r="E34" i="1"/>
  <c r="F18" i="1"/>
  <c r="E18" i="1"/>
  <c r="D35" i="1"/>
  <c r="A36" i="1"/>
  <c r="C35" i="1"/>
  <c r="E35" i="1" s="1"/>
  <c r="F38" i="1"/>
  <c r="E38" i="1"/>
  <c r="F17" i="1"/>
  <c r="E17" i="1"/>
  <c r="F29" i="1"/>
  <c r="E29" i="1"/>
  <c r="E24" i="1"/>
  <c r="F24" i="1"/>
  <c r="E16" i="1"/>
  <c r="F16" i="1"/>
  <c r="F46" i="1"/>
  <c r="E46" i="1"/>
  <c r="F42" i="1"/>
  <c r="E42" i="1"/>
  <c r="E40" i="1"/>
  <c r="F40" i="1"/>
  <c r="F32" i="1"/>
  <c r="E32" i="1"/>
  <c r="F44" i="1"/>
  <c r="E44" i="1"/>
  <c r="E30" i="1"/>
  <c r="F30" i="1"/>
  <c r="E33" i="1"/>
  <c r="F33" i="1"/>
  <c r="F31" i="1"/>
  <c r="E31" i="1"/>
  <c r="F15" i="1"/>
  <c r="E15" i="1"/>
  <c r="F28" i="1"/>
  <c r="E28" i="1"/>
  <c r="F26" i="1"/>
  <c r="E26" i="1"/>
  <c r="A21" i="1"/>
  <c r="D19" i="1"/>
  <c r="C19" i="1"/>
  <c r="D80" i="3" l="1"/>
  <c r="C80" i="3"/>
  <c r="B80" i="3"/>
  <c r="A81" i="3"/>
  <c r="E79" i="3"/>
  <c r="E29" i="3"/>
  <c r="G19" i="3"/>
  <c r="G20" i="3" s="1"/>
  <c r="G21" i="3" s="1"/>
  <c r="G22" i="3" s="1"/>
  <c r="A31" i="3"/>
  <c r="B30" i="3"/>
  <c r="D30" i="3"/>
  <c r="C30" i="3"/>
  <c r="D23" i="3"/>
  <c r="C23" i="3"/>
  <c r="B25" i="3"/>
  <c r="E21" i="3"/>
  <c r="F35" i="1"/>
  <c r="O21" i="2"/>
  <c r="N21" i="2"/>
  <c r="L23" i="2"/>
  <c r="J25" i="2"/>
  <c r="M23" i="2"/>
  <c r="K23" i="2"/>
  <c r="F19" i="1"/>
  <c r="F21" i="2"/>
  <c r="E21" i="2"/>
  <c r="A25" i="2"/>
  <c r="D23" i="2"/>
  <c r="B23" i="2"/>
  <c r="C23" i="2"/>
  <c r="F36" i="2"/>
  <c r="E36" i="2"/>
  <c r="A23" i="1"/>
  <c r="D21" i="1"/>
  <c r="C21" i="1"/>
  <c r="B21" i="1"/>
  <c r="D36" i="1"/>
  <c r="C36" i="1"/>
  <c r="B36" i="1"/>
  <c r="E19" i="1"/>
  <c r="E80" i="3" l="1"/>
  <c r="D81" i="3"/>
  <c r="C81" i="3"/>
  <c r="B81" i="3"/>
  <c r="A82" i="3"/>
  <c r="E30" i="3"/>
  <c r="A32" i="3"/>
  <c r="B31" i="3"/>
  <c r="D31" i="3"/>
  <c r="C31" i="3"/>
  <c r="D25" i="3"/>
  <c r="C25" i="3"/>
  <c r="B27" i="3"/>
  <c r="G23" i="3"/>
  <c r="G24" i="3" s="1"/>
  <c r="E23" i="3"/>
  <c r="N23" i="2"/>
  <c r="O23" i="2"/>
  <c r="J27" i="2"/>
  <c r="M25" i="2"/>
  <c r="K25" i="2"/>
  <c r="L25" i="2"/>
  <c r="E23" i="2"/>
  <c r="F23" i="2"/>
  <c r="A27" i="2"/>
  <c r="D25" i="2"/>
  <c r="B25" i="2"/>
  <c r="C25" i="2"/>
  <c r="E21" i="1"/>
  <c r="F21" i="1"/>
  <c r="F36" i="1"/>
  <c r="E36" i="1"/>
  <c r="A25" i="1"/>
  <c r="D23" i="1"/>
  <c r="C23" i="1"/>
  <c r="B23" i="1"/>
  <c r="E81" i="3" l="1"/>
  <c r="A83" i="3"/>
  <c r="D82" i="3"/>
  <c r="C82" i="3"/>
  <c r="B82" i="3"/>
  <c r="E31" i="3"/>
  <c r="B32" i="3"/>
  <c r="A33" i="3"/>
  <c r="D32" i="3"/>
  <c r="C32" i="3"/>
  <c r="D27" i="3"/>
  <c r="C27" i="3"/>
  <c r="G25" i="3"/>
  <c r="G26" i="3" s="1"/>
  <c r="E25" i="3"/>
  <c r="O25" i="2"/>
  <c r="N25" i="2"/>
  <c r="L27" i="2"/>
  <c r="J37" i="2"/>
  <c r="M27" i="2"/>
  <c r="K27" i="2"/>
  <c r="F25" i="2"/>
  <c r="E25" i="2"/>
  <c r="A37" i="2"/>
  <c r="D27" i="2"/>
  <c r="B27" i="2"/>
  <c r="C27" i="2"/>
  <c r="F23" i="1"/>
  <c r="E23" i="1"/>
  <c r="A27" i="1"/>
  <c r="D25" i="1"/>
  <c r="C25" i="1"/>
  <c r="B25" i="1"/>
  <c r="E82" i="3" l="1"/>
  <c r="A84" i="3"/>
  <c r="D83" i="3"/>
  <c r="C83" i="3"/>
  <c r="B83" i="3"/>
  <c r="E32" i="3"/>
  <c r="B33" i="3"/>
  <c r="A34" i="3"/>
  <c r="D33" i="3"/>
  <c r="C33" i="3"/>
  <c r="E27" i="3"/>
  <c r="G27" i="3"/>
  <c r="G28" i="3" s="1"/>
  <c r="G29" i="3" s="1"/>
  <c r="G30" i="3" s="1"/>
  <c r="G31" i="3" s="1"/>
  <c r="G32" i="3" s="1"/>
  <c r="N27" i="2"/>
  <c r="O27" i="2"/>
  <c r="J39" i="2"/>
  <c r="M37" i="2"/>
  <c r="K37" i="2"/>
  <c r="L37" i="2"/>
  <c r="E27" i="2"/>
  <c r="F27" i="2"/>
  <c r="A39" i="2"/>
  <c r="D37" i="2"/>
  <c r="B37" i="2"/>
  <c r="C37" i="2"/>
  <c r="A37" i="1"/>
  <c r="D27" i="1"/>
  <c r="C27" i="1"/>
  <c r="B27" i="1"/>
  <c r="F25" i="1"/>
  <c r="E25" i="1"/>
  <c r="E83" i="3" l="1"/>
  <c r="A85" i="3"/>
  <c r="D84" i="3"/>
  <c r="C84" i="3"/>
  <c r="B84" i="3"/>
  <c r="E33" i="3"/>
  <c r="B34" i="3"/>
  <c r="A35" i="3"/>
  <c r="D34" i="3"/>
  <c r="C34" i="3"/>
  <c r="G33" i="3"/>
  <c r="O37" i="2"/>
  <c r="N37" i="2"/>
  <c r="L39" i="2"/>
  <c r="J41" i="2"/>
  <c r="M39" i="2"/>
  <c r="K39" i="2"/>
  <c r="F37" i="2"/>
  <c r="E37" i="2"/>
  <c r="A41" i="2"/>
  <c r="D39" i="2"/>
  <c r="B39" i="2"/>
  <c r="C39" i="2"/>
  <c r="F27" i="1"/>
  <c r="E27" i="1"/>
  <c r="A39" i="1"/>
  <c r="D37" i="1"/>
  <c r="C37" i="1"/>
  <c r="B37" i="1"/>
  <c r="E84" i="3" l="1"/>
  <c r="B85" i="3"/>
  <c r="C85" i="3"/>
  <c r="A86" i="3"/>
  <c r="D85" i="3"/>
  <c r="E34" i="3"/>
  <c r="G34" i="3"/>
  <c r="B35" i="3"/>
  <c r="A36" i="3"/>
  <c r="D35" i="3"/>
  <c r="C35" i="3"/>
  <c r="N39" i="2"/>
  <c r="O39" i="2"/>
  <c r="J43" i="2"/>
  <c r="M41" i="2"/>
  <c r="K41" i="2"/>
  <c r="L41" i="2"/>
  <c r="E39" i="2"/>
  <c r="F39" i="2"/>
  <c r="A43" i="2"/>
  <c r="D41" i="2"/>
  <c r="B41" i="2"/>
  <c r="C41" i="2"/>
  <c r="A41" i="1"/>
  <c r="D39" i="1"/>
  <c r="C39" i="1"/>
  <c r="B39" i="1"/>
  <c r="E37" i="1"/>
  <c r="F37" i="1"/>
  <c r="E85" i="3" l="1"/>
  <c r="C86" i="3"/>
  <c r="B86" i="3"/>
  <c r="A87" i="3"/>
  <c r="D86" i="3"/>
  <c r="A37" i="3"/>
  <c r="B36" i="3"/>
  <c r="D36" i="3"/>
  <c r="C36" i="3"/>
  <c r="G35" i="3"/>
  <c r="E35" i="3"/>
  <c r="O41" i="2"/>
  <c r="N41" i="2"/>
  <c r="J45" i="2"/>
  <c r="L43" i="2"/>
  <c r="K43" i="2"/>
  <c r="M43" i="2"/>
  <c r="F41" i="2"/>
  <c r="E41" i="2"/>
  <c r="A45" i="2"/>
  <c r="D43" i="2"/>
  <c r="B43" i="2"/>
  <c r="C43" i="2"/>
  <c r="F39" i="1"/>
  <c r="E39" i="1"/>
  <c r="D41" i="1"/>
  <c r="A43" i="1"/>
  <c r="C41" i="1"/>
  <c r="B41" i="1"/>
  <c r="D87" i="3" l="1"/>
  <c r="C87" i="3"/>
  <c r="B87" i="3"/>
  <c r="A88" i="3"/>
  <c r="E86" i="3"/>
  <c r="G36" i="3"/>
  <c r="E36" i="3"/>
  <c r="A38" i="3"/>
  <c r="B37" i="3"/>
  <c r="C37" i="3"/>
  <c r="D37" i="3"/>
  <c r="N43" i="2"/>
  <c r="O43" i="2"/>
  <c r="L45" i="2"/>
  <c r="J47" i="2"/>
  <c r="M45" i="2"/>
  <c r="K45" i="2"/>
  <c r="E43" i="2"/>
  <c r="F43" i="2"/>
  <c r="A47" i="2"/>
  <c r="D45" i="2"/>
  <c r="B45" i="2"/>
  <c r="C45" i="2"/>
  <c r="A45" i="1"/>
  <c r="D43" i="1"/>
  <c r="C43" i="1"/>
  <c r="B43" i="1"/>
  <c r="F41" i="1"/>
  <c r="E41" i="1"/>
  <c r="E87" i="3" l="1"/>
  <c r="D88" i="3"/>
  <c r="C88" i="3"/>
  <c r="B88" i="3"/>
  <c r="A89" i="3"/>
  <c r="G37" i="3"/>
  <c r="E37" i="3"/>
  <c r="A39" i="3"/>
  <c r="B38" i="3"/>
  <c r="D38" i="3"/>
  <c r="C38" i="3"/>
  <c r="N45" i="2"/>
  <c r="O45" i="2"/>
  <c r="M47" i="2"/>
  <c r="K47" i="2"/>
  <c r="J48" i="2"/>
  <c r="L47" i="2"/>
  <c r="F45" i="2"/>
  <c r="E45" i="2"/>
  <c r="A48" i="2"/>
  <c r="D47" i="2"/>
  <c r="B47" i="2"/>
  <c r="C47" i="2"/>
  <c r="F43" i="1"/>
  <c r="E43" i="1"/>
  <c r="A47" i="1"/>
  <c r="D45" i="1"/>
  <c r="C45" i="1"/>
  <c r="B45" i="1"/>
  <c r="E88" i="3" l="1"/>
  <c r="D89" i="3"/>
  <c r="C89" i="3"/>
  <c r="B89" i="3"/>
  <c r="A90" i="3"/>
  <c r="A40" i="3"/>
  <c r="B39" i="3"/>
  <c r="C39" i="3"/>
  <c r="D39" i="3"/>
  <c r="E38" i="3"/>
  <c r="G38" i="3"/>
  <c r="O47" i="2"/>
  <c r="N47" i="2"/>
  <c r="M48" i="2"/>
  <c r="K48" i="2"/>
  <c r="J49" i="2"/>
  <c r="L48" i="2"/>
  <c r="E47" i="2"/>
  <c r="F47" i="2"/>
  <c r="A49" i="2"/>
  <c r="D48" i="2"/>
  <c r="B48" i="2"/>
  <c r="C48" i="2"/>
  <c r="D47" i="1"/>
  <c r="A48" i="1"/>
  <c r="C47" i="1"/>
  <c r="B47" i="1"/>
  <c r="E45" i="1"/>
  <c r="F45" i="1"/>
  <c r="A91" i="3" l="1"/>
  <c r="D90" i="3"/>
  <c r="C90" i="3"/>
  <c r="B90" i="3"/>
  <c r="E89" i="3"/>
  <c r="E39" i="3"/>
  <c r="G39" i="3"/>
  <c r="B40" i="3"/>
  <c r="A41" i="3"/>
  <c r="D40" i="3"/>
  <c r="C40" i="3"/>
  <c r="O48" i="2"/>
  <c r="N48" i="2"/>
  <c r="M49" i="2"/>
  <c r="K49" i="2"/>
  <c r="J50" i="2"/>
  <c r="L49" i="2"/>
  <c r="E48" i="2"/>
  <c r="F48" i="2"/>
  <c r="D49" i="2"/>
  <c r="A50" i="2"/>
  <c r="B49" i="2"/>
  <c r="C49" i="2"/>
  <c r="F47" i="1"/>
  <c r="E47" i="1"/>
  <c r="D48" i="1"/>
  <c r="A49" i="1"/>
  <c r="C48" i="1"/>
  <c r="B48" i="1"/>
  <c r="E90" i="3" l="1"/>
  <c r="A92" i="3"/>
  <c r="D91" i="3"/>
  <c r="C91" i="3"/>
  <c r="B91" i="3"/>
  <c r="E40" i="3"/>
  <c r="A42" i="3"/>
  <c r="B41" i="3"/>
  <c r="C41" i="3"/>
  <c r="D41" i="3"/>
  <c r="G40" i="3"/>
  <c r="O49" i="2"/>
  <c r="N49" i="2"/>
  <c r="M50" i="2"/>
  <c r="K50" i="2"/>
  <c r="J51" i="2"/>
  <c r="L50" i="2"/>
  <c r="F49" i="2"/>
  <c r="E49" i="2"/>
  <c r="D50" i="2"/>
  <c r="A51" i="2"/>
  <c r="B50" i="2"/>
  <c r="C50" i="2"/>
  <c r="D49" i="1"/>
  <c r="A50" i="1"/>
  <c r="C49" i="1"/>
  <c r="B49" i="1"/>
  <c r="F48" i="1"/>
  <c r="E48" i="1"/>
  <c r="E91" i="3" l="1"/>
  <c r="A93" i="3"/>
  <c r="B92" i="3"/>
  <c r="D92" i="3"/>
  <c r="C92" i="3"/>
  <c r="B42" i="3"/>
  <c r="A43" i="3"/>
  <c r="D42" i="3"/>
  <c r="C42" i="3"/>
  <c r="E41" i="3"/>
  <c r="G41" i="3"/>
  <c r="O50" i="2"/>
  <c r="N50" i="2"/>
  <c r="M51" i="2"/>
  <c r="K51" i="2"/>
  <c r="J52" i="2"/>
  <c r="L51" i="2"/>
  <c r="D51" i="2"/>
  <c r="A52" i="2"/>
  <c r="B51" i="2"/>
  <c r="C51" i="2"/>
  <c r="F50" i="2"/>
  <c r="E50" i="2"/>
  <c r="F49" i="1"/>
  <c r="E49" i="1"/>
  <c r="D50" i="1"/>
  <c r="A51" i="1"/>
  <c r="C50" i="1"/>
  <c r="B50" i="1"/>
  <c r="B93" i="3" l="1"/>
  <c r="A94" i="3"/>
  <c r="C93" i="3"/>
  <c r="D93" i="3"/>
  <c r="E92" i="3"/>
  <c r="A44" i="3"/>
  <c r="B43" i="3"/>
  <c r="C43" i="3"/>
  <c r="D43" i="3"/>
  <c r="G42" i="3"/>
  <c r="E42" i="3"/>
  <c r="O51" i="2"/>
  <c r="N51" i="2"/>
  <c r="M52" i="2"/>
  <c r="K52" i="2"/>
  <c r="J53" i="2"/>
  <c r="L52" i="2"/>
  <c r="D52" i="2"/>
  <c r="A53" i="2"/>
  <c r="B52" i="2"/>
  <c r="C52" i="2"/>
  <c r="F51" i="2"/>
  <c r="E51" i="2"/>
  <c r="D51" i="1"/>
  <c r="A52" i="1"/>
  <c r="C51" i="1"/>
  <c r="B51" i="1"/>
  <c r="F50" i="1"/>
  <c r="E50" i="1"/>
  <c r="C94" i="3" l="1"/>
  <c r="B94" i="3"/>
  <c r="A95" i="3"/>
  <c r="D94" i="3"/>
  <c r="E93" i="3"/>
  <c r="G43" i="3"/>
  <c r="E43" i="3"/>
  <c r="A45" i="3"/>
  <c r="B44" i="3"/>
  <c r="D44" i="3"/>
  <c r="C44" i="3"/>
  <c r="O52" i="2"/>
  <c r="N52" i="2"/>
  <c r="M53" i="2"/>
  <c r="K53" i="2"/>
  <c r="J54" i="2"/>
  <c r="L53" i="2"/>
  <c r="D53" i="2"/>
  <c r="A54" i="2"/>
  <c r="B53" i="2"/>
  <c r="C53" i="2"/>
  <c r="F52" i="2"/>
  <c r="E52" i="2"/>
  <c r="F51" i="1"/>
  <c r="E51" i="1"/>
  <c r="D52" i="1"/>
  <c r="A53" i="1"/>
  <c r="C52" i="1"/>
  <c r="B52" i="1"/>
  <c r="D95" i="3" l="1"/>
  <c r="C95" i="3"/>
  <c r="B95" i="3"/>
  <c r="A96" i="3"/>
  <c r="E94" i="3"/>
  <c r="A46" i="3"/>
  <c r="B45" i="3"/>
  <c r="C45" i="3"/>
  <c r="D45" i="3"/>
  <c r="E44" i="3"/>
  <c r="G44" i="3"/>
  <c r="O53" i="2"/>
  <c r="N53" i="2"/>
  <c r="M54" i="2"/>
  <c r="K54" i="2"/>
  <c r="J55" i="2"/>
  <c r="L54" i="2"/>
  <c r="D54" i="2"/>
  <c r="A55" i="2"/>
  <c r="B54" i="2"/>
  <c r="C54" i="2"/>
  <c r="F53" i="2"/>
  <c r="E53" i="2"/>
  <c r="D53" i="1"/>
  <c r="A54" i="1"/>
  <c r="C53" i="1"/>
  <c r="B53" i="1"/>
  <c r="F52" i="1"/>
  <c r="E52" i="1"/>
  <c r="E95" i="3" l="1"/>
  <c r="D96" i="3"/>
  <c r="C96" i="3"/>
  <c r="B96" i="3"/>
  <c r="A97" i="3"/>
  <c r="E45" i="3"/>
  <c r="G45" i="3"/>
  <c r="A47" i="3"/>
  <c r="B46" i="3"/>
  <c r="D46" i="3"/>
  <c r="C46" i="3"/>
  <c r="O54" i="2"/>
  <c r="N54" i="2"/>
  <c r="M55" i="2"/>
  <c r="K55" i="2"/>
  <c r="J56" i="2"/>
  <c r="L55" i="2"/>
  <c r="D55" i="2"/>
  <c r="A56" i="2"/>
  <c r="B55" i="2"/>
  <c r="C55" i="2"/>
  <c r="F54" i="2"/>
  <c r="E54" i="2"/>
  <c r="F53" i="1"/>
  <c r="E53" i="1"/>
  <c r="D54" i="1"/>
  <c r="A55" i="1"/>
  <c r="C54" i="1"/>
  <c r="B54" i="1"/>
  <c r="D97" i="3" l="1"/>
  <c r="C97" i="3"/>
  <c r="B97" i="3"/>
  <c r="A98" i="3"/>
  <c r="E96" i="3"/>
  <c r="A48" i="3"/>
  <c r="B47" i="3"/>
  <c r="D47" i="3"/>
  <c r="C47" i="3"/>
  <c r="G46" i="3"/>
  <c r="E46" i="3"/>
  <c r="M56" i="2"/>
  <c r="K56" i="2"/>
  <c r="J57" i="2"/>
  <c r="L56" i="2"/>
  <c r="O55" i="2"/>
  <c r="N55" i="2"/>
  <c r="D56" i="2"/>
  <c r="A57" i="2"/>
  <c r="B56" i="2"/>
  <c r="C56" i="2"/>
  <c r="F55" i="2"/>
  <c r="E55" i="2"/>
  <c r="F54" i="1"/>
  <c r="E54" i="1"/>
  <c r="D55" i="1"/>
  <c r="A56" i="1"/>
  <c r="C55" i="1"/>
  <c r="B55" i="1"/>
  <c r="E97" i="3" l="1"/>
  <c r="D98" i="3"/>
  <c r="A99" i="3"/>
  <c r="C98" i="3"/>
  <c r="B98" i="3"/>
  <c r="E47" i="3"/>
  <c r="G47" i="3"/>
  <c r="A49" i="3"/>
  <c r="B48" i="3"/>
  <c r="C48" i="3"/>
  <c r="D48" i="3"/>
  <c r="O56" i="2"/>
  <c r="N56" i="2"/>
  <c r="M57" i="2"/>
  <c r="K57" i="2"/>
  <c r="J58" i="2"/>
  <c r="L57" i="2"/>
  <c r="D57" i="2"/>
  <c r="A58" i="2"/>
  <c r="B57" i="2"/>
  <c r="C57" i="2"/>
  <c r="F56" i="2"/>
  <c r="E56" i="2"/>
  <c r="D56" i="1"/>
  <c r="A57" i="1"/>
  <c r="C56" i="1"/>
  <c r="B56" i="1"/>
  <c r="F55" i="1"/>
  <c r="E55" i="1"/>
  <c r="E98" i="3" l="1"/>
  <c r="A100" i="3"/>
  <c r="D99" i="3"/>
  <c r="C99" i="3"/>
  <c r="B99" i="3"/>
  <c r="A50" i="3"/>
  <c r="B49" i="3"/>
  <c r="C49" i="3"/>
  <c r="D49" i="3"/>
  <c r="G48" i="3"/>
  <c r="E48" i="3"/>
  <c r="O57" i="2"/>
  <c r="N57" i="2"/>
  <c r="M58" i="2"/>
  <c r="K58" i="2"/>
  <c r="J59" i="2"/>
  <c r="L58" i="2"/>
  <c r="F57" i="2"/>
  <c r="E57" i="2"/>
  <c r="D58" i="2"/>
  <c r="A59" i="2"/>
  <c r="B58" i="2"/>
  <c r="C58" i="2"/>
  <c r="F56" i="1"/>
  <c r="E56" i="1"/>
  <c r="D57" i="1"/>
  <c r="A58" i="1"/>
  <c r="C57" i="1"/>
  <c r="B57" i="1"/>
  <c r="E99" i="3" l="1"/>
  <c r="B100" i="3"/>
  <c r="A101" i="3"/>
  <c r="D100" i="3"/>
  <c r="C100" i="3"/>
  <c r="E49" i="3"/>
  <c r="G49" i="3"/>
  <c r="A51" i="3"/>
  <c r="B50" i="3"/>
  <c r="C50" i="3"/>
  <c r="D50" i="3"/>
  <c r="O58" i="2"/>
  <c r="N58" i="2"/>
  <c r="M59" i="2"/>
  <c r="K59" i="2"/>
  <c r="J60" i="2"/>
  <c r="L59" i="2"/>
  <c r="F58" i="2"/>
  <c r="E58" i="2"/>
  <c r="D59" i="2"/>
  <c r="A60" i="2"/>
  <c r="B59" i="2"/>
  <c r="C59" i="2"/>
  <c r="D58" i="1"/>
  <c r="A59" i="1"/>
  <c r="C58" i="1"/>
  <c r="B58" i="1"/>
  <c r="F57" i="1"/>
  <c r="E57" i="1"/>
  <c r="E100" i="3" l="1"/>
  <c r="B101" i="3"/>
  <c r="C101" i="3"/>
  <c r="A102" i="3"/>
  <c r="D101" i="3"/>
  <c r="A52" i="3"/>
  <c r="B51" i="3"/>
  <c r="C51" i="3"/>
  <c r="D51" i="3"/>
  <c r="G50" i="3"/>
  <c r="E50" i="3"/>
  <c r="O59" i="2"/>
  <c r="N59" i="2"/>
  <c r="M60" i="2"/>
  <c r="K60" i="2"/>
  <c r="J61" i="2"/>
  <c r="L60" i="2"/>
  <c r="D60" i="2"/>
  <c r="A61" i="2"/>
  <c r="B60" i="2"/>
  <c r="C60" i="2"/>
  <c r="F59" i="2"/>
  <c r="E59" i="2"/>
  <c r="F58" i="1"/>
  <c r="E58" i="1"/>
  <c r="D59" i="1"/>
  <c r="A60" i="1"/>
  <c r="C59" i="1"/>
  <c r="B59" i="1"/>
  <c r="E101" i="3" l="1"/>
  <c r="C102" i="3"/>
  <c r="B102" i="3"/>
  <c r="A103" i="3"/>
  <c r="D102" i="3"/>
  <c r="E51" i="3"/>
  <c r="G51" i="3"/>
  <c r="A53" i="3"/>
  <c r="B52" i="3"/>
  <c r="C52" i="3"/>
  <c r="D52" i="3"/>
  <c r="O60" i="2"/>
  <c r="N60" i="2"/>
  <c r="M61" i="2"/>
  <c r="K61" i="2"/>
  <c r="J62" i="2"/>
  <c r="L61" i="2"/>
  <c r="D61" i="2"/>
  <c r="A62" i="2"/>
  <c r="B61" i="2"/>
  <c r="C61" i="2"/>
  <c r="F60" i="2"/>
  <c r="E60" i="2"/>
  <c r="F59" i="1"/>
  <c r="E59" i="1"/>
  <c r="D60" i="1"/>
  <c r="A61" i="1"/>
  <c r="C60" i="1"/>
  <c r="B60" i="1"/>
  <c r="D103" i="3" l="1"/>
  <c r="C103" i="3"/>
  <c r="B103" i="3"/>
  <c r="A104" i="3"/>
  <c r="E102" i="3"/>
  <c r="A54" i="3"/>
  <c r="B53" i="3"/>
  <c r="D53" i="3"/>
  <c r="C53" i="3"/>
  <c r="E52" i="3"/>
  <c r="G52" i="3"/>
  <c r="O61" i="2"/>
  <c r="N61" i="2"/>
  <c r="M62" i="2"/>
  <c r="K62" i="2"/>
  <c r="J63" i="2"/>
  <c r="L62" i="2"/>
  <c r="D62" i="2"/>
  <c r="A63" i="2"/>
  <c r="B62" i="2"/>
  <c r="C62" i="2"/>
  <c r="F61" i="2"/>
  <c r="E61" i="2"/>
  <c r="D61" i="1"/>
  <c r="A62" i="1"/>
  <c r="C61" i="1"/>
  <c r="B61" i="1"/>
  <c r="F60" i="1"/>
  <c r="E60" i="1"/>
  <c r="E103" i="3" l="1"/>
  <c r="D104" i="3"/>
  <c r="C104" i="3"/>
  <c r="B104" i="3"/>
  <c r="A105" i="3"/>
  <c r="E53" i="3"/>
  <c r="G53" i="3"/>
  <c r="A55" i="3"/>
  <c r="B54" i="3"/>
  <c r="C54" i="3"/>
  <c r="D54" i="3"/>
  <c r="O62" i="2"/>
  <c r="N62" i="2"/>
  <c r="M63" i="2"/>
  <c r="K63" i="2"/>
  <c r="J64" i="2"/>
  <c r="L63" i="2"/>
  <c r="D63" i="2"/>
  <c r="A64" i="2"/>
  <c r="B63" i="2"/>
  <c r="C63" i="2"/>
  <c r="F62" i="2"/>
  <c r="E62" i="2"/>
  <c r="D62" i="1"/>
  <c r="A63" i="1"/>
  <c r="C62" i="1"/>
  <c r="B62" i="1"/>
  <c r="F61" i="1"/>
  <c r="E61" i="1"/>
  <c r="D105" i="3" l="1"/>
  <c r="C105" i="3"/>
  <c r="B105" i="3"/>
  <c r="A106" i="3"/>
  <c r="E104" i="3"/>
  <c r="G54" i="3"/>
  <c r="E54" i="3"/>
  <c r="A56" i="3"/>
  <c r="B55" i="3"/>
  <c r="D55" i="3"/>
  <c r="C55" i="3"/>
  <c r="O63" i="2"/>
  <c r="N63" i="2"/>
  <c r="M64" i="2"/>
  <c r="K64" i="2"/>
  <c r="J65" i="2"/>
  <c r="L64" i="2"/>
  <c r="D64" i="2"/>
  <c r="A65" i="2"/>
  <c r="B64" i="2"/>
  <c r="C64" i="2"/>
  <c r="F63" i="2"/>
  <c r="E63" i="2"/>
  <c r="F62" i="1"/>
  <c r="E62" i="1"/>
  <c r="D63" i="1"/>
  <c r="A64" i="1"/>
  <c r="C63" i="1"/>
  <c r="B63" i="1"/>
  <c r="E105" i="3" l="1"/>
  <c r="D106" i="3"/>
  <c r="C106" i="3"/>
  <c r="B106" i="3"/>
  <c r="A57" i="3"/>
  <c r="B56" i="3"/>
  <c r="C56" i="3"/>
  <c r="D56" i="3"/>
  <c r="E55" i="3"/>
  <c r="G55" i="3"/>
  <c r="O64" i="2"/>
  <c r="N64" i="2"/>
  <c r="M65" i="2"/>
  <c r="K65" i="2"/>
  <c r="J66" i="2"/>
  <c r="L65" i="2"/>
  <c r="D65" i="2"/>
  <c r="A66" i="2"/>
  <c r="B65" i="2"/>
  <c r="C65" i="2"/>
  <c r="F64" i="2"/>
  <c r="E64" i="2"/>
  <c r="D64" i="1"/>
  <c r="A65" i="1"/>
  <c r="C64" i="1"/>
  <c r="B64" i="1"/>
  <c r="F63" i="1"/>
  <c r="E63" i="1"/>
  <c r="E106" i="3" l="1"/>
  <c r="E56" i="3"/>
  <c r="G56" i="3"/>
  <c r="A58" i="3"/>
  <c r="B57" i="3"/>
  <c r="D57" i="3"/>
  <c r="C57" i="3"/>
  <c r="O65" i="2"/>
  <c r="N65" i="2"/>
  <c r="M66" i="2"/>
  <c r="K66" i="2"/>
  <c r="J67" i="2"/>
  <c r="L66" i="2"/>
  <c r="F65" i="2"/>
  <c r="E65" i="2"/>
  <c r="D66" i="2"/>
  <c r="A67" i="2"/>
  <c r="B66" i="2"/>
  <c r="C66" i="2"/>
  <c r="F64" i="1"/>
  <c r="E64" i="1"/>
  <c r="D65" i="1"/>
  <c r="A66" i="1"/>
  <c r="C65" i="1"/>
  <c r="B65" i="1"/>
  <c r="A59" i="3" l="1"/>
  <c r="B58" i="3"/>
  <c r="D58" i="3"/>
  <c r="C58" i="3"/>
  <c r="E57" i="3"/>
  <c r="G57" i="3"/>
  <c r="O66" i="2"/>
  <c r="N66" i="2"/>
  <c r="M67" i="2"/>
  <c r="K67" i="2"/>
  <c r="J68" i="2"/>
  <c r="L67" i="2"/>
  <c r="F66" i="2"/>
  <c r="E66" i="2"/>
  <c r="D67" i="2"/>
  <c r="A68" i="2"/>
  <c r="B67" i="2"/>
  <c r="C67" i="2"/>
  <c r="D66" i="1"/>
  <c r="A67" i="1"/>
  <c r="C66" i="1"/>
  <c r="B66" i="1"/>
  <c r="F65" i="1"/>
  <c r="E65" i="1"/>
  <c r="G58" i="3" l="1"/>
  <c r="E58" i="3"/>
  <c r="A60" i="3"/>
  <c r="B59" i="3"/>
  <c r="D59" i="3"/>
  <c r="C59" i="3"/>
  <c r="O67" i="2"/>
  <c r="N67" i="2"/>
  <c r="M68" i="2"/>
  <c r="K68" i="2"/>
  <c r="J69" i="2"/>
  <c r="L68" i="2"/>
  <c r="F67" i="2"/>
  <c r="E67" i="2"/>
  <c r="D68" i="2"/>
  <c r="A69" i="2"/>
  <c r="B68" i="2"/>
  <c r="C68" i="2"/>
  <c r="F66" i="1"/>
  <c r="E66" i="1"/>
  <c r="D67" i="1"/>
  <c r="A68" i="1"/>
  <c r="C67" i="1"/>
  <c r="B67" i="1"/>
  <c r="A61" i="3" l="1"/>
  <c r="B60" i="3"/>
  <c r="D60" i="3"/>
  <c r="C60" i="3"/>
  <c r="E59" i="3"/>
  <c r="G59" i="3"/>
  <c r="O68" i="2"/>
  <c r="N68" i="2"/>
  <c r="M69" i="2"/>
  <c r="K69" i="2"/>
  <c r="J70" i="2"/>
  <c r="L69" i="2"/>
  <c r="F68" i="2"/>
  <c r="E68" i="2"/>
  <c r="D69" i="2"/>
  <c r="A70" i="2"/>
  <c r="B69" i="2"/>
  <c r="C69" i="2"/>
  <c r="D68" i="1"/>
  <c r="A69" i="1"/>
  <c r="C68" i="1"/>
  <c r="B68" i="1"/>
  <c r="F67" i="1"/>
  <c r="E67" i="1"/>
  <c r="E60" i="3" l="1"/>
  <c r="G60" i="3"/>
  <c r="A62" i="3"/>
  <c r="B61" i="3"/>
  <c r="C61" i="3"/>
  <c r="D61" i="3"/>
  <c r="O69" i="2"/>
  <c r="N69" i="2"/>
  <c r="M70" i="2"/>
  <c r="K70" i="2"/>
  <c r="J71" i="2"/>
  <c r="L70" i="2"/>
  <c r="F69" i="2"/>
  <c r="E69" i="2"/>
  <c r="D70" i="2"/>
  <c r="A71" i="2"/>
  <c r="B70" i="2"/>
  <c r="C70" i="2"/>
  <c r="F68" i="1"/>
  <c r="E68" i="1"/>
  <c r="D69" i="1"/>
  <c r="A70" i="1"/>
  <c r="C69" i="1"/>
  <c r="B69" i="1"/>
  <c r="A63" i="3" l="1"/>
  <c r="B62" i="3"/>
  <c r="D62" i="3"/>
  <c r="C62" i="3"/>
  <c r="E61" i="3"/>
  <c r="G61" i="3"/>
  <c r="O70" i="2"/>
  <c r="N70" i="2"/>
  <c r="M71" i="2"/>
  <c r="K71" i="2"/>
  <c r="L71" i="2"/>
  <c r="F70" i="2"/>
  <c r="E70" i="2"/>
  <c r="D71" i="2"/>
  <c r="B71" i="2"/>
  <c r="C71" i="2"/>
  <c r="D70" i="1"/>
  <c r="A71" i="1"/>
  <c r="C70" i="1"/>
  <c r="B70" i="1"/>
  <c r="F69" i="1"/>
  <c r="E69" i="1"/>
  <c r="E62" i="3" l="1"/>
  <c r="G62" i="3"/>
  <c r="A64" i="3"/>
  <c r="B63" i="3"/>
  <c r="D63" i="3"/>
  <c r="C63" i="3"/>
  <c r="O71" i="2"/>
  <c r="N71" i="2"/>
  <c r="F71" i="2"/>
  <c r="E71" i="2"/>
  <c r="E70" i="1"/>
  <c r="F70" i="1"/>
  <c r="D71" i="1"/>
  <c r="C71" i="1"/>
  <c r="B71" i="1"/>
  <c r="A65" i="3" l="1"/>
  <c r="B64" i="3"/>
  <c r="D64" i="3"/>
  <c r="C64" i="3"/>
  <c r="E63" i="3"/>
  <c r="G63" i="3"/>
  <c r="F71" i="1"/>
  <c r="E71" i="1"/>
  <c r="E64" i="3" l="1"/>
  <c r="G64" i="3"/>
  <c r="A66" i="3"/>
  <c r="B65" i="3"/>
  <c r="D65" i="3"/>
  <c r="C65" i="3"/>
  <c r="E65" i="3" l="1"/>
  <c r="G65" i="3"/>
  <c r="A67" i="3"/>
  <c r="B66" i="3"/>
  <c r="D66" i="3"/>
  <c r="C66" i="3"/>
  <c r="G66" i="3" l="1"/>
  <c r="E66" i="3"/>
  <c r="A68" i="3"/>
  <c r="B67" i="3"/>
  <c r="D67" i="3"/>
  <c r="C67" i="3"/>
  <c r="E67" i="3" l="1"/>
  <c r="G67" i="3"/>
  <c r="A69" i="3"/>
  <c r="B68" i="3"/>
  <c r="D68" i="3"/>
  <c r="C68" i="3"/>
  <c r="E68" i="3" l="1"/>
  <c r="G68" i="3"/>
  <c r="A70" i="3"/>
  <c r="B69" i="3"/>
  <c r="D69" i="3"/>
  <c r="C69" i="3"/>
  <c r="A71" i="3" l="1"/>
  <c r="B70" i="3"/>
  <c r="D70" i="3"/>
  <c r="C70" i="3"/>
  <c r="G69" i="3"/>
  <c r="E69" i="3"/>
  <c r="E70" i="3" l="1"/>
  <c r="G70" i="3"/>
  <c r="B71" i="3"/>
  <c r="C71" i="3"/>
  <c r="D71" i="3"/>
  <c r="E71" i="3" l="1"/>
  <c r="G71" i="3"/>
  <c r="G107" i="3" l="1"/>
  <c r="G108" i="3" s="1"/>
  <c r="G72" i="3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</calcChain>
</file>

<file path=xl/sharedStrings.xml><?xml version="1.0" encoding="utf-8"?>
<sst xmlns="http://schemas.openxmlformats.org/spreadsheetml/2006/main" count="62" uniqueCount="20">
  <si>
    <t>U =</t>
  </si>
  <si>
    <t>F =</t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</si>
  <si>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 xml:space="preserve"> =</t>
    </r>
  </si>
  <si>
    <r>
      <rPr>
        <sz val="11"/>
        <color theme="1"/>
        <rFont val="Symbol"/>
        <family val="1"/>
        <charset val="2"/>
      </rPr>
      <t>w</t>
    </r>
    <r>
      <rPr>
        <vertAlign val="subscript"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=</t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</si>
  <si>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=</t>
    </r>
  </si>
  <si>
    <r>
      <t>se w&lt;w</t>
    </r>
    <r>
      <rPr>
        <vertAlign val="subscript"/>
        <sz val="11"/>
        <color theme="1"/>
        <rFont val="Calibri"/>
        <family val="2"/>
        <scheme val="minor"/>
      </rPr>
      <t>p</t>
    </r>
  </si>
  <si>
    <r>
      <t>se w&gt;w</t>
    </r>
    <r>
      <rPr>
        <vertAlign val="subscript"/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</si>
  <si>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 xml:space="preserve"> =</t>
    </r>
  </si>
  <si>
    <t>w</t>
  </si>
  <si>
    <r>
      <rPr>
        <sz val="11"/>
        <color theme="1"/>
        <rFont val="Symbol"/>
        <family val="1"/>
        <charset val="2"/>
      </rPr>
      <t>(a</t>
    </r>
    <r>
      <rPr>
        <sz val="11"/>
        <color theme="1"/>
        <rFont val="Calibri"/>
        <family val="2"/>
        <scheme val="minor"/>
      </rPr>
      <t xml:space="preserve"> g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)/w</t>
    </r>
    <r>
      <rPr>
        <vertAlign val="superscript"/>
        <sz val="11"/>
        <color theme="1"/>
        <rFont val="Calibri"/>
        <family val="2"/>
        <scheme val="minor"/>
      </rPr>
      <t>5</t>
    </r>
  </si>
  <si>
    <t>exp</t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</si>
  <si>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 xml:space="preserve"> </t>
    </r>
    <r>
      <rPr>
        <vertAlign val="superscript"/>
        <sz val="11"/>
        <color theme="1"/>
        <rFont val="Calibri"/>
        <family val="2"/>
        <scheme val="minor"/>
      </rPr>
      <t>r</t>
    </r>
  </si>
  <si>
    <t>Parziale</t>
  </si>
  <si>
    <t>Joswap</t>
  </si>
  <si>
    <t>P Moscovitz</t>
  </si>
  <si>
    <t>Hs=</t>
  </si>
  <si>
    <t>Tp=</t>
  </si>
  <si>
    <t>5/16H^2Omega0^4/Omega^5</t>
  </si>
  <si>
    <r>
      <rPr>
        <sz val="11"/>
        <color theme="1"/>
        <rFont val="Symbol"/>
        <family val="1"/>
        <charset val="2"/>
      </rPr>
      <t>w0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=</t>
    </r>
  </si>
  <si>
    <t>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</si>
</sst>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8" x14ac:knownFonts="1">
    <font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Symbol"/>
      <family val="1"/>
      <charset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2" fontId="1" fillId="0" borderId="0" xfId="0" applyNumberFormat="1" applyFon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right"/>
    </xf>
    <xf numFmtId="2" fontId="2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3"/>
    </xf>
    <xf numFmtId="2" fontId="0" fillId="2" borderId="0" xfId="0" applyNumberFormat="1" applyFill="1" applyAlignment="1">
      <alignment horizontal="right"/>
    </xf>
    <xf numFmtId="2" fontId="0" fillId="2" borderId="0" xfId="0" applyNumberFormat="1" applyFill="1"/>
    <xf numFmtId="2" fontId="6" fillId="0" borderId="0" xfId="0" applyNumberFormat="1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5" fontId="0" fillId="2" borderId="0" xfId="0" applyNumberFormat="1" applyFill="1"/>
    <xf numFmtId="164" fontId="0" fillId="2" borderId="0" xfId="0" applyNumberFormat="1" applyFill="1"/>
    <xf numFmtId="2" fontId="0" fillId="0" borderId="0" xfId="0" applyNumberFormat="1"/>
    <xf numFmtId="2" fontId="0" fillId="0" borderId="0" xfId="0" applyNumberFormat="1"/>
    <xf numFmtId="2" fontId="0" fillId="0" borderId="0" xfId="0" applyNumberFormat="1"/>
    <xf numFmtId="2" fontId="7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SpettrodaUedF!$A$14:$A$192</c:f>
              <c:numCache>
                <c:formatCode>0.00</c:formatCode>
                <c:ptCount val="17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0.45</c:v>
                </c:pt>
                <c:pt idx="5">
                  <c:v>0.5</c:v>
                </c:pt>
                <c:pt idx="6">
                  <c:v>0.55000000000000004</c:v>
                </c:pt>
                <c:pt idx="7">
                  <c:v>0.6</c:v>
                </c:pt>
                <c:pt idx="8">
                  <c:v>0.65</c:v>
                </c:pt>
                <c:pt idx="9">
                  <c:v>0.7</c:v>
                </c:pt>
                <c:pt idx="10">
                  <c:v>0.75</c:v>
                </c:pt>
                <c:pt idx="11">
                  <c:v>0.79999999999999993</c:v>
                </c:pt>
                <c:pt idx="12">
                  <c:v>0.85</c:v>
                </c:pt>
                <c:pt idx="13">
                  <c:v>0.89999999999999991</c:v>
                </c:pt>
                <c:pt idx="14">
                  <c:v>0.91</c:v>
                </c:pt>
                <c:pt idx="15">
                  <c:v>0.92</c:v>
                </c:pt>
                <c:pt idx="16">
                  <c:v>0.93</c:v>
                </c:pt>
                <c:pt idx="17">
                  <c:v>0.94</c:v>
                </c:pt>
                <c:pt idx="18">
                  <c:v>0.95</c:v>
                </c:pt>
                <c:pt idx="19">
                  <c:v>0.96</c:v>
                </c:pt>
                <c:pt idx="20">
                  <c:v>0.97</c:v>
                </c:pt>
                <c:pt idx="21">
                  <c:v>0.98</c:v>
                </c:pt>
                <c:pt idx="22">
                  <c:v>0.99</c:v>
                </c:pt>
                <c:pt idx="23">
                  <c:v>0.99999999999999989</c:v>
                </c:pt>
                <c:pt idx="24">
                  <c:v>1.05</c:v>
                </c:pt>
                <c:pt idx="25">
                  <c:v>1.0999999999999999</c:v>
                </c:pt>
                <c:pt idx="26">
                  <c:v>1.1499999999999999</c:v>
                </c:pt>
                <c:pt idx="27">
                  <c:v>1.2</c:v>
                </c:pt>
                <c:pt idx="28">
                  <c:v>1.25</c:v>
                </c:pt>
                <c:pt idx="29">
                  <c:v>1.3</c:v>
                </c:pt>
                <c:pt idx="30">
                  <c:v>1.35</c:v>
                </c:pt>
                <c:pt idx="31">
                  <c:v>1.4000000000000001</c:v>
                </c:pt>
                <c:pt idx="32">
                  <c:v>1.45</c:v>
                </c:pt>
                <c:pt idx="33">
                  <c:v>1.5000000000000002</c:v>
                </c:pt>
                <c:pt idx="34">
                  <c:v>1.6000000000000003</c:v>
                </c:pt>
                <c:pt idx="35">
                  <c:v>1.7000000000000004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2.0000000000000004</c:v>
                </c:pt>
                <c:pt idx="39">
                  <c:v>2.1000000000000005</c:v>
                </c:pt>
                <c:pt idx="40">
                  <c:v>2.2000000000000006</c:v>
                </c:pt>
                <c:pt idx="41">
                  <c:v>2.3000000000000007</c:v>
                </c:pt>
                <c:pt idx="42">
                  <c:v>2.4000000000000008</c:v>
                </c:pt>
                <c:pt idx="43">
                  <c:v>2.5000000000000009</c:v>
                </c:pt>
                <c:pt idx="44">
                  <c:v>2.600000000000001</c:v>
                </c:pt>
                <c:pt idx="45">
                  <c:v>2.7000000000000011</c:v>
                </c:pt>
                <c:pt idx="46">
                  <c:v>2.8000000000000012</c:v>
                </c:pt>
                <c:pt idx="47">
                  <c:v>2.9000000000000012</c:v>
                </c:pt>
                <c:pt idx="48">
                  <c:v>3.0000000000000013</c:v>
                </c:pt>
                <c:pt idx="49">
                  <c:v>3.1000000000000014</c:v>
                </c:pt>
                <c:pt idx="50">
                  <c:v>3.2000000000000015</c:v>
                </c:pt>
                <c:pt idx="51">
                  <c:v>3.3000000000000016</c:v>
                </c:pt>
                <c:pt idx="52">
                  <c:v>3.4000000000000017</c:v>
                </c:pt>
                <c:pt idx="53">
                  <c:v>3.5000000000000018</c:v>
                </c:pt>
                <c:pt idx="54">
                  <c:v>3.6000000000000019</c:v>
                </c:pt>
                <c:pt idx="55">
                  <c:v>3.700000000000002</c:v>
                </c:pt>
                <c:pt idx="56">
                  <c:v>3.800000000000002</c:v>
                </c:pt>
                <c:pt idx="57">
                  <c:v>3.9000000000000021</c:v>
                </c:pt>
              </c:numCache>
            </c:numRef>
          </c:xVal>
          <c:yVal>
            <c:numRef>
              <c:f>SpettrodaUedF!$C$14:$C$192</c:f>
              <c:numCache>
                <c:formatCode>0.00</c:formatCode>
                <c:ptCount val="17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2.1951989409541638E-295</c:v>
                </c:pt>
                <c:pt idx="5">
                  <c:v>4.7265147292520675E-194</c:v>
                </c:pt>
                <c:pt idx="6">
                  <c:v>9.0387890131379638E-133</c:v>
                </c:pt>
                <c:pt idx="7">
                  <c:v>5.8640912717514169E-94</c:v>
                </c:pt>
                <c:pt idx="8">
                  <c:v>2.048250220419819E-68</c:v>
                </c:pt>
                <c:pt idx="9">
                  <c:v>4.7402015447962124E-51</c:v>
                </c:pt>
                <c:pt idx="10">
                  <c:v>6.4901542011658225E-39</c:v>
                </c:pt>
                <c:pt idx="11">
                  <c:v>3.1686626846280612E-30</c:v>
                </c:pt>
                <c:pt idx="12">
                  <c:v>7.1297089958000667E-24</c:v>
                </c:pt>
                <c:pt idx="13">
                  <c:v>3.8356777897055373E-19</c:v>
                </c:pt>
                <c:pt idx="14">
                  <c:v>2.3993721756758792E-18</c:v>
                </c:pt>
                <c:pt idx="15">
                  <c:v>1.3607555560989737E-17</c:v>
                </c:pt>
                <c:pt idx="16">
                  <c:v>7.0403153511838376E-17</c:v>
                </c:pt>
                <c:pt idx="17">
                  <c:v>3.3422433204223787E-16</c:v>
                </c:pt>
                <c:pt idx="18">
                  <c:v>1.463661998930605E-15</c:v>
                </c:pt>
                <c:pt idx="19">
                  <c:v>5.9423251116724511E-15</c:v>
                </c:pt>
                <c:pt idx="20">
                  <c:v>2.2469209952840672E-14</c:v>
                </c:pt>
                <c:pt idx="21">
                  <c:v>7.9468863695350631E-14</c:v>
                </c:pt>
                <c:pt idx="22">
                  <c:v>2.6394678127190798E-13</c:v>
                </c:pt>
                <c:pt idx="23">
                  <c:v>8.2634007164658115E-13</c:v>
                </c:pt>
                <c:pt idx="24">
                  <c:v>1.1466124506998537E-10</c:v>
                </c:pt>
                <c:pt idx="25">
                  <c:v>5.5880063449421757E-9</c:v>
                </c:pt>
                <c:pt idx="26">
                  <c:v>1.2347991891388789E-7</c:v>
                </c:pt>
                <c:pt idx="27">
                  <c:v>1.4894041001842658E-6</c:v>
                </c:pt>
                <c:pt idx="28">
                  <c:v>1.1242638592638221E-5</c:v>
                </c:pt>
                <c:pt idx="29">
                  <c:v>5.8811389203942082E-5</c:v>
                </c:pt>
                <c:pt idx="30">
                  <c:v>2.3027162106938921E-4</c:v>
                </c:pt>
                <c:pt idx="31">
                  <c:v>7.1571035462665079E-4</c:v>
                </c:pt>
                <c:pt idx="32">
                  <c:v>1.8477303493199349E-3</c:v>
                </c:pt>
                <c:pt idx="33">
                  <c:v>4.104553667276095E-3</c:v>
                </c:pt>
                <c:pt idx="34">
                  <c:v>1.4331932385044299E-2</c:v>
                </c:pt>
                <c:pt idx="35">
                  <c:v>3.5753370367572292E-2</c:v>
                </c:pt>
                <c:pt idx="36">
                  <c:v>7.0630150614928597E-2</c:v>
                </c:pt>
                <c:pt idx="37">
                  <c:v>0.11826059230932898</c:v>
                </c:pt>
                <c:pt idx="38">
                  <c:v>0.17572049817667615</c:v>
                </c:pt>
                <c:pt idx="39">
                  <c:v>0.23917376539647173</c:v>
                </c:pt>
                <c:pt idx="40">
                  <c:v>0.30493238857380345</c:v>
                </c:pt>
                <c:pt idx="41">
                  <c:v>0.37001963548478639</c:v>
                </c:pt>
                <c:pt idx="42">
                  <c:v>0.43232792062352354</c:v>
                </c:pt>
                <c:pt idx="43">
                  <c:v>0.49054546559598</c:v>
                </c:pt>
                <c:pt idx="44">
                  <c:v>0.54399053061144198</c:v>
                </c:pt>
                <c:pt idx="45">
                  <c:v>0.59243406993181014</c:v>
                </c:pt>
                <c:pt idx="46">
                  <c:v>0.63594723186913438</c:v>
                </c:pt>
                <c:pt idx="47">
                  <c:v>0.67478421077932138</c:v>
                </c:pt>
                <c:pt idx="48">
                  <c:v>0.7092986302256683</c:v>
                </c:pt>
                <c:pt idx="49">
                  <c:v>0.73988716931936971</c:v>
                </c:pt>
                <c:pt idx="50">
                  <c:v>0.76695352334266642</c:v>
                </c:pt>
                <c:pt idx="51">
                  <c:v>0.79088671882956807</c:v>
                </c:pt>
                <c:pt idx="52">
                  <c:v>0.81204914184197996</c:v>
                </c:pt>
                <c:pt idx="53">
                  <c:v>0.83077089828320527</c:v>
                </c:pt>
                <c:pt idx="54">
                  <c:v>0.84734814544787973</c:v>
                </c:pt>
                <c:pt idx="55">
                  <c:v>0.86204379841217138</c:v>
                </c:pt>
                <c:pt idx="56">
                  <c:v>0.87508956093849244</c:v>
                </c:pt>
                <c:pt idx="57">
                  <c:v>0.8866886081940405</c:v>
                </c:pt>
              </c:numCache>
            </c:numRef>
          </c:yVal>
          <c:smooth val="1"/>
        </c:ser>
        <c:ser>
          <c:idx val="2"/>
          <c:order val="1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SpettrodaUedF!$A$14:$A$192</c:f>
              <c:numCache>
                <c:formatCode>0.00</c:formatCode>
                <c:ptCount val="17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0.45</c:v>
                </c:pt>
                <c:pt idx="5">
                  <c:v>0.5</c:v>
                </c:pt>
                <c:pt idx="6">
                  <c:v>0.55000000000000004</c:v>
                </c:pt>
                <c:pt idx="7">
                  <c:v>0.6</c:v>
                </c:pt>
                <c:pt idx="8">
                  <c:v>0.65</c:v>
                </c:pt>
                <c:pt idx="9">
                  <c:v>0.7</c:v>
                </c:pt>
                <c:pt idx="10">
                  <c:v>0.75</c:v>
                </c:pt>
                <c:pt idx="11">
                  <c:v>0.79999999999999993</c:v>
                </c:pt>
                <c:pt idx="12">
                  <c:v>0.85</c:v>
                </c:pt>
                <c:pt idx="13">
                  <c:v>0.89999999999999991</c:v>
                </c:pt>
                <c:pt idx="14">
                  <c:v>0.91</c:v>
                </c:pt>
                <c:pt idx="15">
                  <c:v>0.92</c:v>
                </c:pt>
                <c:pt idx="16">
                  <c:v>0.93</c:v>
                </c:pt>
                <c:pt idx="17">
                  <c:v>0.94</c:v>
                </c:pt>
                <c:pt idx="18">
                  <c:v>0.95</c:v>
                </c:pt>
                <c:pt idx="19">
                  <c:v>0.96</c:v>
                </c:pt>
                <c:pt idx="20">
                  <c:v>0.97</c:v>
                </c:pt>
                <c:pt idx="21">
                  <c:v>0.98</c:v>
                </c:pt>
                <c:pt idx="22">
                  <c:v>0.99</c:v>
                </c:pt>
                <c:pt idx="23">
                  <c:v>0.99999999999999989</c:v>
                </c:pt>
                <c:pt idx="24">
                  <c:v>1.05</c:v>
                </c:pt>
                <c:pt idx="25">
                  <c:v>1.0999999999999999</c:v>
                </c:pt>
                <c:pt idx="26">
                  <c:v>1.1499999999999999</c:v>
                </c:pt>
                <c:pt idx="27">
                  <c:v>1.2</c:v>
                </c:pt>
                <c:pt idx="28">
                  <c:v>1.25</c:v>
                </c:pt>
                <c:pt idx="29">
                  <c:v>1.3</c:v>
                </c:pt>
                <c:pt idx="30">
                  <c:v>1.35</c:v>
                </c:pt>
                <c:pt idx="31">
                  <c:v>1.4000000000000001</c:v>
                </c:pt>
                <c:pt idx="32">
                  <c:v>1.45</c:v>
                </c:pt>
                <c:pt idx="33">
                  <c:v>1.5000000000000002</c:v>
                </c:pt>
                <c:pt idx="34">
                  <c:v>1.6000000000000003</c:v>
                </c:pt>
                <c:pt idx="35">
                  <c:v>1.7000000000000004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2.0000000000000004</c:v>
                </c:pt>
                <c:pt idx="39">
                  <c:v>2.1000000000000005</c:v>
                </c:pt>
                <c:pt idx="40">
                  <c:v>2.2000000000000006</c:v>
                </c:pt>
                <c:pt idx="41">
                  <c:v>2.3000000000000007</c:v>
                </c:pt>
                <c:pt idx="42">
                  <c:v>2.4000000000000008</c:v>
                </c:pt>
                <c:pt idx="43">
                  <c:v>2.5000000000000009</c:v>
                </c:pt>
                <c:pt idx="44">
                  <c:v>2.600000000000001</c:v>
                </c:pt>
                <c:pt idx="45">
                  <c:v>2.7000000000000011</c:v>
                </c:pt>
                <c:pt idx="46">
                  <c:v>2.8000000000000012</c:v>
                </c:pt>
                <c:pt idx="47">
                  <c:v>2.9000000000000012</c:v>
                </c:pt>
                <c:pt idx="48">
                  <c:v>3.0000000000000013</c:v>
                </c:pt>
                <c:pt idx="49">
                  <c:v>3.1000000000000014</c:v>
                </c:pt>
                <c:pt idx="50">
                  <c:v>3.2000000000000015</c:v>
                </c:pt>
                <c:pt idx="51">
                  <c:v>3.3000000000000016</c:v>
                </c:pt>
                <c:pt idx="52">
                  <c:v>3.4000000000000017</c:v>
                </c:pt>
                <c:pt idx="53">
                  <c:v>3.5000000000000018</c:v>
                </c:pt>
                <c:pt idx="54">
                  <c:v>3.6000000000000019</c:v>
                </c:pt>
                <c:pt idx="55">
                  <c:v>3.700000000000002</c:v>
                </c:pt>
                <c:pt idx="56">
                  <c:v>3.800000000000002</c:v>
                </c:pt>
                <c:pt idx="57">
                  <c:v>3.9000000000000021</c:v>
                </c:pt>
              </c:numCache>
            </c:numRef>
          </c:xVal>
          <c:yVal>
            <c:numRef>
              <c:f>SpettrodaUedF!$D$14:$D$192</c:f>
              <c:numCache>
                <c:formatCode>0.00</c:formatCode>
                <c:ptCount val="17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1.0000000000000007</c:v>
                </c:pt>
                <c:pt idx="14">
                  <c:v>1.0000000000000013</c:v>
                </c:pt>
                <c:pt idx="15">
                  <c:v>1.0000000000000022</c:v>
                </c:pt>
                <c:pt idx="16">
                  <c:v>1.0000000000000038</c:v>
                </c:pt>
                <c:pt idx="17">
                  <c:v>1.0000000000000067</c:v>
                </c:pt>
                <c:pt idx="18">
                  <c:v>1.0000000000000111</c:v>
                </c:pt>
                <c:pt idx="19">
                  <c:v>1.0000000000000189</c:v>
                </c:pt>
                <c:pt idx="20">
                  <c:v>1.000000000000032</c:v>
                </c:pt>
                <c:pt idx="21">
                  <c:v>1.0000000000000535</c:v>
                </c:pt>
                <c:pt idx="22">
                  <c:v>1.0000000000000897</c:v>
                </c:pt>
                <c:pt idx="23">
                  <c:v>1.000000000000149</c:v>
                </c:pt>
                <c:pt idx="24">
                  <c:v>1.0000000000017819</c:v>
                </c:pt>
                <c:pt idx="25">
                  <c:v>1.0000000000191156</c:v>
                </c:pt>
                <c:pt idx="26">
                  <c:v>1.0000000001840403</c:v>
                </c:pt>
                <c:pt idx="27">
                  <c:v>1.0000000015902755</c:v>
                </c:pt>
                <c:pt idx="28">
                  <c:v>1.0000000123328943</c:v>
                </c:pt>
                <c:pt idx="29">
                  <c:v>1.0000000858402283</c:v>
                </c:pt>
                <c:pt idx="30">
                  <c:v>1.0000005362286468</c:v>
                </c:pt>
                <c:pt idx="31">
                  <c:v>1.0000030063726253</c:v>
                </c:pt>
                <c:pt idx="32">
                  <c:v>1.0000151276306348</c:v>
                </c:pt>
                <c:pt idx="33">
                  <c:v>1.0032453357294824</c:v>
                </c:pt>
                <c:pt idx="34">
                  <c:v>1.0166373816102856</c:v>
                </c:pt>
                <c:pt idx="35">
                  <c:v>1.0668207845813671</c:v>
                </c:pt>
                <c:pt idx="36">
                  <c:v>1.215529706532354</c:v>
                </c:pt>
                <c:pt idx="37">
                  <c:v>1.5735726109694272</c:v>
                </c:pt>
                <c:pt idx="38">
                  <c:v>2.2491508475806041</c:v>
                </c:pt>
                <c:pt idx="39">
                  <c:v>3.0511928080641906</c:v>
                </c:pt>
                <c:pt idx="40">
                  <c:v>3.2601595814982112</c:v>
                </c:pt>
                <c:pt idx="41">
                  <c:v>2.6213676528917897</c:v>
                </c:pt>
                <c:pt idx="42">
                  <c:v>1.8311033823895531</c:v>
                </c:pt>
                <c:pt idx="43">
                  <c:v>1.3394841370747217</c:v>
                </c:pt>
                <c:pt idx="44">
                  <c:v>1.114838222592949</c:v>
                </c:pt>
                <c:pt idx="45">
                  <c:v>1.0316122401195991</c:v>
                </c:pt>
                <c:pt idx="46">
                  <c:v>1.0068823137575151</c:v>
                </c:pt>
                <c:pt idx="47">
                  <c:v>1.001164162644069</c:v>
                </c:pt>
                <c:pt idx="48">
                  <c:v>1.0001519366940232</c:v>
                </c:pt>
                <c:pt idx="49">
                  <c:v>1.0000152705141592</c:v>
                </c:pt>
                <c:pt idx="50">
                  <c:v>1.0000011814714476</c:v>
                </c:pt>
                <c:pt idx="51">
                  <c:v>1.0000000703635248</c:v>
                </c:pt>
                <c:pt idx="52">
                  <c:v>1.0000000032257013</c:v>
                </c:pt>
                <c:pt idx="53">
                  <c:v>1.0000000001138289</c:v>
                </c:pt>
                <c:pt idx="54">
                  <c:v>1.000000000003092</c:v>
                </c:pt>
                <c:pt idx="55">
                  <c:v>1.0000000000000646</c:v>
                </c:pt>
                <c:pt idx="56">
                  <c:v>1.0000000000000011</c:v>
                </c:pt>
                <c:pt idx="57">
                  <c:v>1</c:v>
                </c:pt>
              </c:numCache>
            </c:numRef>
          </c:yVal>
          <c:smooth val="1"/>
        </c:ser>
        <c:ser>
          <c:idx val="3"/>
          <c:order val="2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SpettrodaUedF!$A$14:$A$192</c:f>
              <c:numCache>
                <c:formatCode>0.00</c:formatCode>
                <c:ptCount val="17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0.45</c:v>
                </c:pt>
                <c:pt idx="5">
                  <c:v>0.5</c:v>
                </c:pt>
                <c:pt idx="6">
                  <c:v>0.55000000000000004</c:v>
                </c:pt>
                <c:pt idx="7">
                  <c:v>0.6</c:v>
                </c:pt>
                <c:pt idx="8">
                  <c:v>0.65</c:v>
                </c:pt>
                <c:pt idx="9">
                  <c:v>0.7</c:v>
                </c:pt>
                <c:pt idx="10">
                  <c:v>0.75</c:v>
                </c:pt>
                <c:pt idx="11">
                  <c:v>0.79999999999999993</c:v>
                </c:pt>
                <c:pt idx="12">
                  <c:v>0.85</c:v>
                </c:pt>
                <c:pt idx="13">
                  <c:v>0.89999999999999991</c:v>
                </c:pt>
                <c:pt idx="14">
                  <c:v>0.91</c:v>
                </c:pt>
                <c:pt idx="15">
                  <c:v>0.92</c:v>
                </c:pt>
                <c:pt idx="16">
                  <c:v>0.93</c:v>
                </c:pt>
                <c:pt idx="17">
                  <c:v>0.94</c:v>
                </c:pt>
                <c:pt idx="18">
                  <c:v>0.95</c:v>
                </c:pt>
                <c:pt idx="19">
                  <c:v>0.96</c:v>
                </c:pt>
                <c:pt idx="20">
                  <c:v>0.97</c:v>
                </c:pt>
                <c:pt idx="21">
                  <c:v>0.98</c:v>
                </c:pt>
                <c:pt idx="22">
                  <c:v>0.99</c:v>
                </c:pt>
                <c:pt idx="23">
                  <c:v>0.99999999999999989</c:v>
                </c:pt>
                <c:pt idx="24">
                  <c:v>1.05</c:v>
                </c:pt>
                <c:pt idx="25">
                  <c:v>1.0999999999999999</c:v>
                </c:pt>
                <c:pt idx="26">
                  <c:v>1.1499999999999999</c:v>
                </c:pt>
                <c:pt idx="27">
                  <c:v>1.2</c:v>
                </c:pt>
                <c:pt idx="28">
                  <c:v>1.25</c:v>
                </c:pt>
                <c:pt idx="29">
                  <c:v>1.3</c:v>
                </c:pt>
                <c:pt idx="30">
                  <c:v>1.35</c:v>
                </c:pt>
                <c:pt idx="31">
                  <c:v>1.4000000000000001</c:v>
                </c:pt>
                <c:pt idx="32">
                  <c:v>1.45</c:v>
                </c:pt>
                <c:pt idx="33">
                  <c:v>1.5000000000000002</c:v>
                </c:pt>
                <c:pt idx="34">
                  <c:v>1.6000000000000003</c:v>
                </c:pt>
                <c:pt idx="35">
                  <c:v>1.7000000000000004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2.0000000000000004</c:v>
                </c:pt>
                <c:pt idx="39">
                  <c:v>2.1000000000000005</c:v>
                </c:pt>
                <c:pt idx="40">
                  <c:v>2.2000000000000006</c:v>
                </c:pt>
                <c:pt idx="41">
                  <c:v>2.3000000000000007</c:v>
                </c:pt>
                <c:pt idx="42">
                  <c:v>2.4000000000000008</c:v>
                </c:pt>
                <c:pt idx="43">
                  <c:v>2.5000000000000009</c:v>
                </c:pt>
                <c:pt idx="44">
                  <c:v>2.600000000000001</c:v>
                </c:pt>
                <c:pt idx="45">
                  <c:v>2.7000000000000011</c:v>
                </c:pt>
                <c:pt idx="46">
                  <c:v>2.8000000000000012</c:v>
                </c:pt>
                <c:pt idx="47">
                  <c:v>2.9000000000000012</c:v>
                </c:pt>
                <c:pt idx="48">
                  <c:v>3.0000000000000013</c:v>
                </c:pt>
                <c:pt idx="49">
                  <c:v>3.1000000000000014</c:v>
                </c:pt>
                <c:pt idx="50">
                  <c:v>3.2000000000000015</c:v>
                </c:pt>
                <c:pt idx="51">
                  <c:v>3.3000000000000016</c:v>
                </c:pt>
                <c:pt idx="52">
                  <c:v>3.4000000000000017</c:v>
                </c:pt>
                <c:pt idx="53">
                  <c:v>3.5000000000000018</c:v>
                </c:pt>
                <c:pt idx="54">
                  <c:v>3.6000000000000019</c:v>
                </c:pt>
                <c:pt idx="55">
                  <c:v>3.700000000000002</c:v>
                </c:pt>
                <c:pt idx="56">
                  <c:v>3.800000000000002</c:v>
                </c:pt>
                <c:pt idx="57">
                  <c:v>3.9000000000000021</c:v>
                </c:pt>
              </c:numCache>
            </c:numRef>
          </c:xVal>
          <c:yVal>
            <c:numRef>
              <c:f>SpettrodaUedF!$E$14:$E$192</c:f>
              <c:numCache>
                <c:formatCode>0.00</c:formatCode>
                <c:ptCount val="17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1.9115943624045895E-293</c:v>
                </c:pt>
                <c:pt idx="5">
                  <c:v>2.4303869208322145E-192</c:v>
                </c:pt>
                <c:pt idx="6">
                  <c:v>2.8858996598528476E-131</c:v>
                </c:pt>
                <c:pt idx="7">
                  <c:v>1.211794270490429E-92</c:v>
                </c:pt>
                <c:pt idx="8">
                  <c:v>2.8366166809525465E-67</c:v>
                </c:pt>
                <c:pt idx="9">
                  <c:v>4.5320118090045086E-50</c:v>
                </c:pt>
                <c:pt idx="10">
                  <c:v>4.3947393654426762E-38</c:v>
                </c:pt>
                <c:pt idx="11">
                  <c:v>1.5538550369248484E-29</c:v>
                </c:pt>
                <c:pt idx="12">
                  <c:v>2.5820318852238277E-23</c:v>
                </c:pt>
                <c:pt idx="13">
                  <c:v>1.0437920770540978E-18</c:v>
                </c:pt>
                <c:pt idx="14">
                  <c:v>6.1783866305847369E-18</c:v>
                </c:pt>
                <c:pt idx="15">
                  <c:v>3.3176105617244353E-17</c:v>
                </c:pt>
                <c:pt idx="16">
                  <c:v>1.6261544623409013E-16</c:v>
                </c:pt>
                <c:pt idx="17">
                  <c:v>7.3178452530102213E-16</c:v>
                </c:pt>
                <c:pt idx="18">
                  <c:v>3.0395353341541026E-15</c:v>
                </c:pt>
                <c:pt idx="19">
                  <c:v>1.1710748902711715E-14</c:v>
                </c:pt>
                <c:pt idx="20">
                  <c:v>4.2044922510503592E-14</c:v>
                </c:pt>
                <c:pt idx="21">
                  <c:v>1.4127035943828519E-13</c:v>
                </c:pt>
                <c:pt idx="22">
                  <c:v>4.4598969365478429E-13</c:v>
                </c:pt>
                <c:pt idx="23">
                  <c:v>1.327832330831967E-12</c:v>
                </c:pt>
                <c:pt idx="24">
                  <c:v>1.44362562839144E-10</c:v>
                </c:pt>
                <c:pt idx="25">
                  <c:v>5.57542387131599E-9</c:v>
                </c:pt>
                <c:pt idx="26">
                  <c:v>9.864874379590226E-8</c:v>
                </c:pt>
                <c:pt idx="27">
                  <c:v>9.6181321591900007E-7</c:v>
                </c:pt>
                <c:pt idx="28">
                  <c:v>5.9197396976286549E-6</c:v>
                </c:pt>
                <c:pt idx="29">
                  <c:v>2.5452421227449767E-5</c:v>
                </c:pt>
                <c:pt idx="30">
                  <c:v>8.2519388546225874E-5</c:v>
                </c:pt>
                <c:pt idx="31">
                  <c:v>2.1383635724279038E-4</c:v>
                </c:pt>
                <c:pt idx="32">
                  <c:v>4.6321541815486273E-4</c:v>
                </c:pt>
                <c:pt idx="33">
                  <c:v>8.685484880269728E-4</c:v>
                </c:pt>
                <c:pt idx="34">
                  <c:v>2.1962878686767506E-3</c:v>
                </c:pt>
                <c:pt idx="35">
                  <c:v>4.0462881421453141E-3</c:v>
                </c:pt>
                <c:pt idx="36">
                  <c:v>6.0063693151950438E-3</c:v>
                </c:pt>
                <c:pt idx="37">
                  <c:v>7.6746127441143334E-3</c:v>
                </c:pt>
                <c:pt idx="38">
                  <c:v>8.8238247285692753E-3</c:v>
                </c:pt>
                <c:pt idx="39">
                  <c:v>9.4102571763262904E-3</c:v>
                </c:pt>
                <c:pt idx="40">
                  <c:v>9.5076804534825598E-3</c:v>
                </c:pt>
                <c:pt idx="41">
                  <c:v>9.2378310734292906E-3</c:v>
                </c:pt>
                <c:pt idx="42">
                  <c:v>8.7245191637179004E-3</c:v>
                </c:pt>
                <c:pt idx="43">
                  <c:v>8.0716746402890397E-3</c:v>
                </c:pt>
                <c:pt idx="44">
                  <c:v>7.3571400860238407E-3</c:v>
                </c:pt>
                <c:pt idx="45">
                  <c:v>6.6344607752915133E-3</c:v>
                </c:pt>
                <c:pt idx="46">
                  <c:v>5.9376603338227307E-3</c:v>
                </c:pt>
                <c:pt idx="47">
                  <c:v>5.2863918035220307E-3</c:v>
                </c:pt>
                <c:pt idx="48">
                  <c:v>4.6903718313645419E-3</c:v>
                </c:pt>
                <c:pt idx="49">
                  <c:v>4.1528041737659161E-3</c:v>
                </c:pt>
                <c:pt idx="50">
                  <c:v>3.6728532872906368E-3</c:v>
                </c:pt>
                <c:pt idx="51">
                  <c:v>3.2473493205884504E-3</c:v>
                </c:pt>
                <c:pt idx="52">
                  <c:v>2.8719187692080404E-3</c:v>
                </c:pt>
                <c:pt idx="53">
                  <c:v>2.5417069622991305E-3</c:v>
                </c:pt>
                <c:pt idx="54">
                  <c:v>2.2518206883829347E-3</c:v>
                </c:pt>
                <c:pt idx="55">
                  <c:v>1.997584396239763E-3</c:v>
                </c:pt>
                <c:pt idx="56">
                  <c:v>1.7746754660285758E-3</c:v>
                </c:pt>
                <c:pt idx="57">
                  <c:v>1.5791832145580014E-3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4767872"/>
        <c:axId val="1294758080"/>
      </c:scatterChart>
      <c:valAx>
        <c:axId val="1294767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758080"/>
        <c:crosses val="autoZero"/>
        <c:crossBetween val="midCat"/>
      </c:valAx>
      <c:valAx>
        <c:axId val="129475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767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SpettrodaUedF!$A$14:$A$192</c:f>
              <c:numCache>
                <c:formatCode>0.00</c:formatCode>
                <c:ptCount val="17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0.45</c:v>
                </c:pt>
                <c:pt idx="5">
                  <c:v>0.5</c:v>
                </c:pt>
                <c:pt idx="6">
                  <c:v>0.55000000000000004</c:v>
                </c:pt>
                <c:pt idx="7">
                  <c:v>0.6</c:v>
                </c:pt>
                <c:pt idx="8">
                  <c:v>0.65</c:v>
                </c:pt>
                <c:pt idx="9">
                  <c:v>0.7</c:v>
                </c:pt>
                <c:pt idx="10">
                  <c:v>0.75</c:v>
                </c:pt>
                <c:pt idx="11">
                  <c:v>0.79999999999999993</c:v>
                </c:pt>
                <c:pt idx="12">
                  <c:v>0.85</c:v>
                </c:pt>
                <c:pt idx="13">
                  <c:v>0.89999999999999991</c:v>
                </c:pt>
                <c:pt idx="14">
                  <c:v>0.91</c:v>
                </c:pt>
                <c:pt idx="15">
                  <c:v>0.92</c:v>
                </c:pt>
                <c:pt idx="16">
                  <c:v>0.93</c:v>
                </c:pt>
                <c:pt idx="17">
                  <c:v>0.94</c:v>
                </c:pt>
                <c:pt idx="18">
                  <c:v>0.95</c:v>
                </c:pt>
                <c:pt idx="19">
                  <c:v>0.96</c:v>
                </c:pt>
                <c:pt idx="20">
                  <c:v>0.97</c:v>
                </c:pt>
                <c:pt idx="21">
                  <c:v>0.98</c:v>
                </c:pt>
                <c:pt idx="22">
                  <c:v>0.99</c:v>
                </c:pt>
                <c:pt idx="23">
                  <c:v>0.99999999999999989</c:v>
                </c:pt>
                <c:pt idx="24">
                  <c:v>1.05</c:v>
                </c:pt>
                <c:pt idx="25">
                  <c:v>1.0999999999999999</c:v>
                </c:pt>
                <c:pt idx="26">
                  <c:v>1.1499999999999999</c:v>
                </c:pt>
                <c:pt idx="27">
                  <c:v>1.2</c:v>
                </c:pt>
                <c:pt idx="28">
                  <c:v>1.25</c:v>
                </c:pt>
                <c:pt idx="29">
                  <c:v>1.3</c:v>
                </c:pt>
                <c:pt idx="30">
                  <c:v>1.35</c:v>
                </c:pt>
                <c:pt idx="31">
                  <c:v>1.4000000000000001</c:v>
                </c:pt>
                <c:pt idx="32">
                  <c:v>1.45</c:v>
                </c:pt>
                <c:pt idx="33">
                  <c:v>1.5000000000000002</c:v>
                </c:pt>
                <c:pt idx="34">
                  <c:v>1.6000000000000003</c:v>
                </c:pt>
                <c:pt idx="35">
                  <c:v>1.7000000000000004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2.0000000000000004</c:v>
                </c:pt>
                <c:pt idx="39">
                  <c:v>2.1000000000000005</c:v>
                </c:pt>
                <c:pt idx="40">
                  <c:v>2.2000000000000006</c:v>
                </c:pt>
                <c:pt idx="41">
                  <c:v>2.3000000000000007</c:v>
                </c:pt>
                <c:pt idx="42">
                  <c:v>2.4000000000000008</c:v>
                </c:pt>
                <c:pt idx="43">
                  <c:v>2.5000000000000009</c:v>
                </c:pt>
                <c:pt idx="44">
                  <c:v>2.600000000000001</c:v>
                </c:pt>
                <c:pt idx="45">
                  <c:v>2.7000000000000011</c:v>
                </c:pt>
                <c:pt idx="46">
                  <c:v>2.8000000000000012</c:v>
                </c:pt>
                <c:pt idx="47">
                  <c:v>2.9000000000000012</c:v>
                </c:pt>
                <c:pt idx="48">
                  <c:v>3.0000000000000013</c:v>
                </c:pt>
                <c:pt idx="49">
                  <c:v>3.1000000000000014</c:v>
                </c:pt>
                <c:pt idx="50">
                  <c:v>3.2000000000000015</c:v>
                </c:pt>
                <c:pt idx="51">
                  <c:v>3.3000000000000016</c:v>
                </c:pt>
                <c:pt idx="52">
                  <c:v>3.4000000000000017</c:v>
                </c:pt>
                <c:pt idx="53">
                  <c:v>3.5000000000000018</c:v>
                </c:pt>
                <c:pt idx="54">
                  <c:v>3.6000000000000019</c:v>
                </c:pt>
                <c:pt idx="55">
                  <c:v>3.700000000000002</c:v>
                </c:pt>
                <c:pt idx="56">
                  <c:v>3.800000000000002</c:v>
                </c:pt>
                <c:pt idx="57">
                  <c:v>3.9000000000000021</c:v>
                </c:pt>
              </c:numCache>
            </c:numRef>
          </c:xVal>
          <c:yVal>
            <c:numRef>
              <c:f>SpettrodaUedF!$B$14:$B$192</c:f>
              <c:numCache>
                <c:formatCode>0.00</c:formatCode>
                <c:ptCount val="179"/>
                <c:pt idx="0">
                  <c:v>160688.36262364732</c:v>
                </c:pt>
                <c:pt idx="1">
                  <c:v>5021.5113319889788</c:v>
                </c:pt>
                <c:pt idx="2">
                  <c:v>661.26898199031825</c:v>
                </c:pt>
                <c:pt idx="3">
                  <c:v>156.92222912465559</c:v>
                </c:pt>
                <c:pt idx="4">
                  <c:v>87.080688986379386</c:v>
                </c:pt>
                <c:pt idx="5">
                  <c:v>51.420276039567177</c:v>
                </c:pt>
                <c:pt idx="6">
                  <c:v>31.927945830555018</c:v>
                </c:pt>
                <c:pt idx="7">
                  <c:v>20.66465568719746</c:v>
                </c:pt>
                <c:pt idx="8">
                  <c:v>13.84897534819325</c:v>
                </c:pt>
                <c:pt idx="9">
                  <c:v>9.5607998229099476</c:v>
                </c:pt>
                <c:pt idx="10">
                  <c:v>6.7713943755808632</c:v>
                </c:pt>
                <c:pt idx="11">
                  <c:v>4.9038196601454924</c:v>
                </c:pt>
                <c:pt idx="12">
                  <c:v>3.6215109014194522</c:v>
                </c:pt>
                <c:pt idx="13">
                  <c:v>2.7212715308243585</c:v>
                </c:pt>
                <c:pt idx="14">
                  <c:v>2.5750013662821387</c:v>
                </c:pt>
                <c:pt idx="15">
                  <c:v>2.4380650491227032</c:v>
                </c:pt>
                <c:pt idx="16">
                  <c:v>2.3097750331133411</c:v>
                </c:pt>
                <c:pt idx="17">
                  <c:v>2.1895010480821075</c:v>
                </c:pt>
                <c:pt idx="18">
                  <c:v>2.0766647876182325</c:v>
                </c:pt>
                <c:pt idx="19">
                  <c:v>1.9707351386258563</c:v>
                </c:pt>
                <c:pt idx="20">
                  <c:v>1.8712238925511513</c:v>
                </c:pt>
                <c:pt idx="21">
                  <c:v>1.7776818853212102</c:v>
                </c:pt>
                <c:pt idx="22">
                  <c:v>1.6896955193226721</c:v>
                </c:pt>
                <c:pt idx="23">
                  <c:v>1.6068836262364752</c:v>
                </c:pt>
                <c:pt idx="24">
                  <c:v>1.2590353676260007</c:v>
                </c:pt>
                <c:pt idx="25">
                  <c:v>0.9977483072048452</c:v>
                </c:pt>
                <c:pt idx="26">
                  <c:v>0.79890515529652772</c:v>
                </c:pt>
                <c:pt idx="27">
                  <c:v>0.64577049022492061</c:v>
                </c:pt>
                <c:pt idx="28">
                  <c:v>0.52654362664516785</c:v>
                </c:pt>
                <c:pt idx="29">
                  <c:v>0.43278047963103905</c:v>
                </c:pt>
                <c:pt idx="30">
                  <c:v>0.35835674479991514</c:v>
                </c:pt>
                <c:pt idx="31">
                  <c:v>0.29877499446593558</c:v>
                </c:pt>
                <c:pt idx="32">
                  <c:v>0.25069427382916082</c:v>
                </c:pt>
                <c:pt idx="33">
                  <c:v>0.21160607423690178</c:v>
                </c:pt>
                <c:pt idx="34">
                  <c:v>0.15324436437954644</c:v>
                </c:pt>
                <c:pt idx="35">
                  <c:v>0.1131722156693577</c:v>
                </c:pt>
                <c:pt idx="36">
                  <c:v>8.5039735338261049E-2</c:v>
                </c:pt>
                <c:pt idx="37">
                  <c:v>6.4895774613069668E-2</c:v>
                </c:pt>
                <c:pt idx="38">
                  <c:v>5.0215113319889766E-2</c:v>
                </c:pt>
                <c:pt idx="39">
                  <c:v>3.9344855238312479E-2</c:v>
                </c:pt>
                <c:pt idx="40">
                  <c:v>3.1179634600151353E-2</c:v>
                </c:pt>
                <c:pt idx="41">
                  <c:v>2.4965786103016443E-2</c:v>
                </c:pt>
                <c:pt idx="42">
                  <c:v>2.0180327819528731E-2</c:v>
                </c:pt>
                <c:pt idx="43">
                  <c:v>1.6454488332661468E-2</c:v>
                </c:pt>
                <c:pt idx="44">
                  <c:v>1.3524389988469948E-2</c:v>
                </c:pt>
                <c:pt idx="45">
                  <c:v>1.1198648274997331E-2</c:v>
                </c:pt>
                <c:pt idx="46">
                  <c:v>9.3367185770604731E-3</c:v>
                </c:pt>
                <c:pt idx="47">
                  <c:v>7.8341960571612582E-3</c:v>
                </c:pt>
                <c:pt idx="48">
                  <c:v>6.6126898199031729E-3</c:v>
                </c:pt>
                <c:pt idx="49">
                  <c:v>5.6127533304654083E-3</c:v>
                </c:pt>
                <c:pt idx="50">
                  <c:v>4.7888863868608194E-3</c:v>
                </c:pt>
                <c:pt idx="51">
                  <c:v>4.1059601119540828E-3</c:v>
                </c:pt>
                <c:pt idx="52">
                  <c:v>3.5366317396674242E-3</c:v>
                </c:pt>
                <c:pt idx="53">
                  <c:v>3.059455943331174E-3</c:v>
                </c:pt>
                <c:pt idx="54">
                  <c:v>2.6574917293206539E-3</c:v>
                </c:pt>
                <c:pt idx="55">
                  <c:v>2.3172655495221745E-3</c:v>
                </c:pt>
                <c:pt idx="56">
                  <c:v>2.0279929566584245E-3</c:v>
                </c:pt>
                <c:pt idx="57">
                  <c:v>1.7809896281112674E-3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4760256"/>
        <c:axId val="997395808"/>
      </c:scatterChart>
      <c:valAx>
        <c:axId val="1294760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7395808"/>
        <c:crosses val="autoZero"/>
        <c:crossBetween val="midCat"/>
      </c:valAx>
      <c:valAx>
        <c:axId val="99739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760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JONSWAP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SpettrodaUedF!$A$14:$A$71</c:f>
              <c:numCache>
                <c:formatCode>0.00</c:formatCode>
                <c:ptCount val="58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0.45</c:v>
                </c:pt>
                <c:pt idx="5">
                  <c:v>0.5</c:v>
                </c:pt>
                <c:pt idx="6">
                  <c:v>0.55000000000000004</c:v>
                </c:pt>
                <c:pt idx="7">
                  <c:v>0.6</c:v>
                </c:pt>
                <c:pt idx="8">
                  <c:v>0.65</c:v>
                </c:pt>
                <c:pt idx="9">
                  <c:v>0.7</c:v>
                </c:pt>
                <c:pt idx="10">
                  <c:v>0.75</c:v>
                </c:pt>
                <c:pt idx="11">
                  <c:v>0.79999999999999993</c:v>
                </c:pt>
                <c:pt idx="12">
                  <c:v>0.85</c:v>
                </c:pt>
                <c:pt idx="13">
                  <c:v>0.89999999999999991</c:v>
                </c:pt>
                <c:pt idx="14">
                  <c:v>0.91</c:v>
                </c:pt>
                <c:pt idx="15">
                  <c:v>0.92</c:v>
                </c:pt>
                <c:pt idx="16">
                  <c:v>0.93</c:v>
                </c:pt>
                <c:pt idx="17">
                  <c:v>0.94</c:v>
                </c:pt>
                <c:pt idx="18">
                  <c:v>0.95</c:v>
                </c:pt>
                <c:pt idx="19">
                  <c:v>0.96</c:v>
                </c:pt>
                <c:pt idx="20">
                  <c:v>0.97</c:v>
                </c:pt>
                <c:pt idx="21">
                  <c:v>0.98</c:v>
                </c:pt>
                <c:pt idx="22">
                  <c:v>0.99</c:v>
                </c:pt>
                <c:pt idx="23">
                  <c:v>0.99999999999999989</c:v>
                </c:pt>
                <c:pt idx="24">
                  <c:v>1.05</c:v>
                </c:pt>
                <c:pt idx="25">
                  <c:v>1.0999999999999999</c:v>
                </c:pt>
                <c:pt idx="26">
                  <c:v>1.1499999999999999</c:v>
                </c:pt>
                <c:pt idx="27">
                  <c:v>1.2</c:v>
                </c:pt>
                <c:pt idx="28">
                  <c:v>1.25</c:v>
                </c:pt>
                <c:pt idx="29">
                  <c:v>1.3</c:v>
                </c:pt>
                <c:pt idx="30">
                  <c:v>1.35</c:v>
                </c:pt>
                <c:pt idx="31">
                  <c:v>1.4000000000000001</c:v>
                </c:pt>
                <c:pt idx="32">
                  <c:v>1.45</c:v>
                </c:pt>
                <c:pt idx="33">
                  <c:v>1.5000000000000002</c:v>
                </c:pt>
                <c:pt idx="34">
                  <c:v>1.6000000000000003</c:v>
                </c:pt>
                <c:pt idx="35">
                  <c:v>1.7000000000000004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2.0000000000000004</c:v>
                </c:pt>
                <c:pt idx="39">
                  <c:v>2.1000000000000005</c:v>
                </c:pt>
                <c:pt idx="40">
                  <c:v>2.2000000000000006</c:v>
                </c:pt>
                <c:pt idx="41">
                  <c:v>2.3000000000000007</c:v>
                </c:pt>
                <c:pt idx="42">
                  <c:v>2.4000000000000008</c:v>
                </c:pt>
                <c:pt idx="43">
                  <c:v>2.5000000000000009</c:v>
                </c:pt>
                <c:pt idx="44">
                  <c:v>2.600000000000001</c:v>
                </c:pt>
                <c:pt idx="45">
                  <c:v>2.7000000000000011</c:v>
                </c:pt>
                <c:pt idx="46">
                  <c:v>2.8000000000000012</c:v>
                </c:pt>
                <c:pt idx="47">
                  <c:v>2.9000000000000012</c:v>
                </c:pt>
                <c:pt idx="48">
                  <c:v>3.0000000000000013</c:v>
                </c:pt>
                <c:pt idx="49">
                  <c:v>3.1000000000000014</c:v>
                </c:pt>
                <c:pt idx="50">
                  <c:v>3.2000000000000015</c:v>
                </c:pt>
                <c:pt idx="51">
                  <c:v>3.3000000000000016</c:v>
                </c:pt>
                <c:pt idx="52">
                  <c:v>3.4000000000000017</c:v>
                </c:pt>
                <c:pt idx="53">
                  <c:v>3.5000000000000018</c:v>
                </c:pt>
                <c:pt idx="54">
                  <c:v>3.6000000000000019</c:v>
                </c:pt>
                <c:pt idx="55">
                  <c:v>3.700000000000002</c:v>
                </c:pt>
                <c:pt idx="56">
                  <c:v>3.800000000000002</c:v>
                </c:pt>
                <c:pt idx="57">
                  <c:v>3.9000000000000021</c:v>
                </c:pt>
              </c:numCache>
            </c:numRef>
          </c:xVal>
          <c:yVal>
            <c:numRef>
              <c:f>SpettrodaUedF!$F$14:$F$71</c:f>
              <c:numCache>
                <c:formatCode>0.00000</c:formatCode>
                <c:ptCount val="5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1.9115943624045895E-293</c:v>
                </c:pt>
                <c:pt idx="5">
                  <c:v>2.4303869208322145E-192</c:v>
                </c:pt>
                <c:pt idx="6">
                  <c:v>2.8858996598528476E-131</c:v>
                </c:pt>
                <c:pt idx="7">
                  <c:v>1.211794270490429E-92</c:v>
                </c:pt>
                <c:pt idx="8">
                  <c:v>2.8366166809525465E-67</c:v>
                </c:pt>
                <c:pt idx="9">
                  <c:v>4.5320118090045086E-50</c:v>
                </c:pt>
                <c:pt idx="10">
                  <c:v>4.3947393654426762E-38</c:v>
                </c:pt>
                <c:pt idx="11">
                  <c:v>1.5538550369248484E-29</c:v>
                </c:pt>
                <c:pt idx="12">
                  <c:v>2.5820318852238277E-23</c:v>
                </c:pt>
                <c:pt idx="13">
                  <c:v>1.0437920770540986E-18</c:v>
                </c:pt>
                <c:pt idx="14">
                  <c:v>6.1783866305847454E-18</c:v>
                </c:pt>
                <c:pt idx="15">
                  <c:v>3.3176105617244427E-17</c:v>
                </c:pt>
                <c:pt idx="16">
                  <c:v>1.6261544623409075E-16</c:v>
                </c:pt>
                <c:pt idx="17">
                  <c:v>7.3178452530102696E-16</c:v>
                </c:pt>
                <c:pt idx="18">
                  <c:v>3.0395353341541365E-15</c:v>
                </c:pt>
                <c:pt idx="19">
                  <c:v>1.1710748902711936E-14</c:v>
                </c:pt>
                <c:pt idx="20">
                  <c:v>4.2044922510504936E-14</c:v>
                </c:pt>
                <c:pt idx="21">
                  <c:v>1.4127035943829274E-13</c:v>
                </c:pt>
                <c:pt idx="22">
                  <c:v>4.4598969365482427E-13</c:v>
                </c:pt>
                <c:pt idx="23">
                  <c:v>1.3278323308321649E-12</c:v>
                </c:pt>
                <c:pt idx="24">
                  <c:v>1.4436256283940125E-10</c:v>
                </c:pt>
                <c:pt idx="25">
                  <c:v>5.5754238714225673E-9</c:v>
                </c:pt>
                <c:pt idx="26">
                  <c:v>9.8648743814057603E-8</c:v>
                </c:pt>
                <c:pt idx="27">
                  <c:v>9.6181321744854802E-7</c:v>
                </c:pt>
                <c:pt idx="28">
                  <c:v>5.9197397706361788E-6</c:v>
                </c:pt>
                <c:pt idx="29">
                  <c:v>2.5452423412291417E-5</c:v>
                </c:pt>
                <c:pt idx="30">
                  <c:v>8.2519432795485933E-5</c:v>
                </c:pt>
                <c:pt idx="31">
                  <c:v>2.1383700011456109E-4</c:v>
                </c:pt>
                <c:pt idx="32">
                  <c:v>4.6322242550661291E-4</c:v>
                </c:pt>
                <c:pt idx="33">
                  <c:v>8.7136721946795461E-4</c:v>
                </c:pt>
                <c:pt idx="34">
                  <c:v>2.2328283480739664E-3</c:v>
                </c:pt>
                <c:pt idx="35">
                  <c:v>4.316664290445746E-3</c:v>
                </c:pt>
                <c:pt idx="36">
                  <c:v>7.3009203310239676E-3</c:v>
                </c:pt>
                <c:pt idx="37">
                  <c:v>1.2076560413935232E-2</c:v>
                </c:pt>
                <c:pt idx="38">
                  <c:v>1.984611286716428E-2</c:v>
                </c:pt>
                <c:pt idx="39">
                  <c:v>2.8712509018441214E-2</c:v>
                </c:pt>
                <c:pt idx="40">
                  <c:v>3.0996555528244426E-2</c:v>
                </c:pt>
                <c:pt idx="41">
                  <c:v>2.4215751558766183E-2</c:v>
                </c:pt>
                <c:pt idx="42">
                  <c:v>1.5975496550406323E-2</c:v>
                </c:pt>
                <c:pt idx="43">
                  <c:v>1.081188014029548E-2</c:v>
                </c:pt>
                <c:pt idx="44">
                  <c:v>8.2020209768701533E-3</c:v>
                </c:pt>
                <c:pt idx="45">
                  <c:v>6.84419094238409E-3</c:v>
                </c:pt>
                <c:pt idx="46">
                  <c:v>5.978525175225651E-3</c:v>
                </c:pt>
                <c:pt idx="47">
                  <c:v>5.2925460233816035E-3</c:v>
                </c:pt>
                <c:pt idx="48">
                  <c:v>4.6910844709543388E-3</c:v>
                </c:pt>
                <c:pt idx="49">
                  <c:v>4.152867589220852E-3</c:v>
                </c:pt>
                <c:pt idx="50">
                  <c:v>3.6728576266619266E-3</c:v>
                </c:pt>
                <c:pt idx="51">
                  <c:v>3.2473495490833947E-3</c:v>
                </c:pt>
                <c:pt idx="52">
                  <c:v>2.8719187784719924E-3</c:v>
                </c:pt>
                <c:pt idx="53">
                  <c:v>2.5417069625884503E-3</c:v>
                </c:pt>
                <c:pt idx="54">
                  <c:v>2.2518206883898975E-3</c:v>
                </c:pt>
                <c:pt idx="55">
                  <c:v>1.9975843962398922E-3</c:v>
                </c:pt>
                <c:pt idx="56">
                  <c:v>1.7746754660285778E-3</c:v>
                </c:pt>
                <c:pt idx="57">
                  <c:v>1.5791832145580014E-3</c:v>
                </c:pt>
              </c:numCache>
            </c:numRef>
          </c:yVal>
          <c:smooth val="1"/>
        </c:ser>
        <c:ser>
          <c:idx val="1"/>
          <c:order val="1"/>
          <c:tx>
            <c:v>Parziale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SpettrodaUedF!$A$17:$A$71</c:f>
              <c:numCache>
                <c:formatCode>0.00</c:formatCode>
                <c:ptCount val="55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  <c:pt idx="3">
                  <c:v>0.55000000000000004</c:v>
                </c:pt>
                <c:pt idx="4">
                  <c:v>0.6</c:v>
                </c:pt>
                <c:pt idx="5">
                  <c:v>0.65</c:v>
                </c:pt>
                <c:pt idx="6">
                  <c:v>0.7</c:v>
                </c:pt>
                <c:pt idx="7">
                  <c:v>0.75</c:v>
                </c:pt>
                <c:pt idx="8">
                  <c:v>0.79999999999999993</c:v>
                </c:pt>
                <c:pt idx="9">
                  <c:v>0.85</c:v>
                </c:pt>
                <c:pt idx="10">
                  <c:v>0.89999999999999991</c:v>
                </c:pt>
                <c:pt idx="11">
                  <c:v>0.91</c:v>
                </c:pt>
                <c:pt idx="12">
                  <c:v>0.92</c:v>
                </c:pt>
                <c:pt idx="13">
                  <c:v>0.93</c:v>
                </c:pt>
                <c:pt idx="14">
                  <c:v>0.94</c:v>
                </c:pt>
                <c:pt idx="15">
                  <c:v>0.95</c:v>
                </c:pt>
                <c:pt idx="16">
                  <c:v>0.96</c:v>
                </c:pt>
                <c:pt idx="17">
                  <c:v>0.97</c:v>
                </c:pt>
                <c:pt idx="18">
                  <c:v>0.98</c:v>
                </c:pt>
                <c:pt idx="19">
                  <c:v>0.99</c:v>
                </c:pt>
                <c:pt idx="20">
                  <c:v>0.99999999999999989</c:v>
                </c:pt>
                <c:pt idx="21">
                  <c:v>1.05</c:v>
                </c:pt>
                <c:pt idx="22">
                  <c:v>1.0999999999999999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1.4000000000000001</c:v>
                </c:pt>
                <c:pt idx="29">
                  <c:v>1.45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1.7000000000000004</c:v>
                </c:pt>
                <c:pt idx="33">
                  <c:v>1.8000000000000005</c:v>
                </c:pt>
                <c:pt idx="34">
                  <c:v>1.9000000000000006</c:v>
                </c:pt>
                <c:pt idx="35">
                  <c:v>2.0000000000000004</c:v>
                </c:pt>
                <c:pt idx="36">
                  <c:v>2.1000000000000005</c:v>
                </c:pt>
                <c:pt idx="37">
                  <c:v>2.2000000000000006</c:v>
                </c:pt>
                <c:pt idx="38">
                  <c:v>2.3000000000000007</c:v>
                </c:pt>
                <c:pt idx="39">
                  <c:v>2.4000000000000008</c:v>
                </c:pt>
                <c:pt idx="40">
                  <c:v>2.5000000000000009</c:v>
                </c:pt>
                <c:pt idx="41">
                  <c:v>2.600000000000001</c:v>
                </c:pt>
                <c:pt idx="42">
                  <c:v>2.7000000000000011</c:v>
                </c:pt>
                <c:pt idx="43">
                  <c:v>2.8000000000000012</c:v>
                </c:pt>
                <c:pt idx="44">
                  <c:v>2.9000000000000012</c:v>
                </c:pt>
                <c:pt idx="45">
                  <c:v>3.0000000000000013</c:v>
                </c:pt>
                <c:pt idx="46">
                  <c:v>3.1000000000000014</c:v>
                </c:pt>
                <c:pt idx="47">
                  <c:v>3.2000000000000015</c:v>
                </c:pt>
                <c:pt idx="48">
                  <c:v>3.3000000000000016</c:v>
                </c:pt>
                <c:pt idx="49">
                  <c:v>3.4000000000000017</c:v>
                </c:pt>
                <c:pt idx="50">
                  <c:v>3.5000000000000018</c:v>
                </c:pt>
                <c:pt idx="51">
                  <c:v>3.6000000000000019</c:v>
                </c:pt>
                <c:pt idx="52">
                  <c:v>3.700000000000002</c:v>
                </c:pt>
                <c:pt idx="53">
                  <c:v>3.800000000000002</c:v>
                </c:pt>
                <c:pt idx="54">
                  <c:v>3.9000000000000021</c:v>
                </c:pt>
              </c:numCache>
            </c:numRef>
          </c:xVal>
          <c:yVal>
            <c:numRef>
              <c:f>SpettrodaUedF!$E$17:$E$642</c:f>
              <c:numCache>
                <c:formatCode>0.00</c:formatCode>
                <c:ptCount val="626"/>
                <c:pt idx="0">
                  <c:v>0</c:v>
                </c:pt>
                <c:pt idx="1">
                  <c:v>1.9115943624045895E-293</c:v>
                </c:pt>
                <c:pt idx="2">
                  <c:v>2.4303869208322145E-192</c:v>
                </c:pt>
                <c:pt idx="3">
                  <c:v>2.8858996598528476E-131</c:v>
                </c:pt>
                <c:pt idx="4">
                  <c:v>1.211794270490429E-92</c:v>
                </c:pt>
                <c:pt idx="5">
                  <c:v>2.8366166809525465E-67</c:v>
                </c:pt>
                <c:pt idx="6">
                  <c:v>4.5320118090045086E-50</c:v>
                </c:pt>
                <c:pt idx="7">
                  <c:v>4.3947393654426762E-38</c:v>
                </c:pt>
                <c:pt idx="8">
                  <c:v>1.5538550369248484E-29</c:v>
                </c:pt>
                <c:pt idx="9">
                  <c:v>2.5820318852238277E-23</c:v>
                </c:pt>
                <c:pt idx="10">
                  <c:v>1.0437920770540978E-18</c:v>
                </c:pt>
                <c:pt idx="11">
                  <c:v>6.1783866305847369E-18</c:v>
                </c:pt>
                <c:pt idx="12">
                  <c:v>3.3176105617244353E-17</c:v>
                </c:pt>
                <c:pt idx="13">
                  <c:v>1.6261544623409013E-16</c:v>
                </c:pt>
                <c:pt idx="14">
                  <c:v>7.3178452530102213E-16</c:v>
                </c:pt>
                <c:pt idx="15">
                  <c:v>3.0395353341541026E-15</c:v>
                </c:pt>
                <c:pt idx="16">
                  <c:v>1.1710748902711715E-14</c:v>
                </c:pt>
                <c:pt idx="17">
                  <c:v>4.2044922510503592E-14</c:v>
                </c:pt>
                <c:pt idx="18">
                  <c:v>1.4127035943828519E-13</c:v>
                </c:pt>
                <c:pt idx="19">
                  <c:v>4.4598969365478429E-13</c:v>
                </c:pt>
                <c:pt idx="20">
                  <c:v>1.327832330831967E-12</c:v>
                </c:pt>
                <c:pt idx="21">
                  <c:v>1.44362562839144E-10</c:v>
                </c:pt>
                <c:pt idx="22">
                  <c:v>5.57542387131599E-9</c:v>
                </c:pt>
                <c:pt idx="23">
                  <c:v>9.864874379590226E-8</c:v>
                </c:pt>
                <c:pt idx="24">
                  <c:v>9.6181321591900007E-7</c:v>
                </c:pt>
                <c:pt idx="25">
                  <c:v>5.9197396976286549E-6</c:v>
                </c:pt>
                <c:pt idx="26">
                  <c:v>2.5452421227449767E-5</c:v>
                </c:pt>
                <c:pt idx="27">
                  <c:v>8.2519388546225874E-5</c:v>
                </c:pt>
                <c:pt idx="28">
                  <c:v>2.1383635724279038E-4</c:v>
                </c:pt>
                <c:pt idx="29">
                  <c:v>4.6321541815486273E-4</c:v>
                </c:pt>
                <c:pt idx="30">
                  <c:v>8.685484880269728E-4</c:v>
                </c:pt>
                <c:pt idx="31">
                  <c:v>2.1962878686767506E-3</c:v>
                </c:pt>
                <c:pt idx="32">
                  <c:v>4.0462881421453141E-3</c:v>
                </c:pt>
                <c:pt idx="33">
                  <c:v>6.0063693151950438E-3</c:v>
                </c:pt>
                <c:pt idx="34">
                  <c:v>7.6746127441143334E-3</c:v>
                </c:pt>
                <c:pt idx="35">
                  <c:v>8.8238247285692753E-3</c:v>
                </c:pt>
                <c:pt idx="36">
                  <c:v>9.4102571763262904E-3</c:v>
                </c:pt>
                <c:pt idx="37">
                  <c:v>9.5076804534825598E-3</c:v>
                </c:pt>
                <c:pt idx="38">
                  <c:v>9.2378310734292906E-3</c:v>
                </c:pt>
                <c:pt idx="39">
                  <c:v>8.7245191637179004E-3</c:v>
                </c:pt>
                <c:pt idx="40">
                  <c:v>8.0716746402890397E-3</c:v>
                </c:pt>
                <c:pt idx="41">
                  <c:v>7.3571400860238407E-3</c:v>
                </c:pt>
                <c:pt idx="42">
                  <c:v>6.6344607752915133E-3</c:v>
                </c:pt>
                <c:pt idx="43">
                  <c:v>5.9376603338227307E-3</c:v>
                </c:pt>
                <c:pt idx="44">
                  <c:v>5.2863918035220307E-3</c:v>
                </c:pt>
                <c:pt idx="45">
                  <c:v>4.6903718313645419E-3</c:v>
                </c:pt>
                <c:pt idx="46">
                  <c:v>4.1528041737659161E-3</c:v>
                </c:pt>
                <c:pt idx="47">
                  <c:v>3.6728532872906368E-3</c:v>
                </c:pt>
                <c:pt idx="48">
                  <c:v>3.2473493205884504E-3</c:v>
                </c:pt>
                <c:pt idx="49">
                  <c:v>2.8719187692080404E-3</c:v>
                </c:pt>
                <c:pt idx="50">
                  <c:v>2.5417069622991305E-3</c:v>
                </c:pt>
                <c:pt idx="51">
                  <c:v>2.2518206883829347E-3</c:v>
                </c:pt>
                <c:pt idx="52">
                  <c:v>1.997584396239763E-3</c:v>
                </c:pt>
                <c:pt idx="53">
                  <c:v>1.7746754660285758E-3</c:v>
                </c:pt>
                <c:pt idx="54">
                  <c:v>1.5791832145580014E-3</c:v>
                </c:pt>
              </c:numCache>
            </c:numRef>
          </c:yVal>
          <c:smooth val="1"/>
        </c:ser>
        <c:ser>
          <c:idx val="2"/>
          <c:order val="2"/>
          <c:tx>
            <c:v>Gamma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SpettrodaUedF!$A$14:$A$71</c:f>
              <c:numCache>
                <c:formatCode>0.00</c:formatCode>
                <c:ptCount val="58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0.45</c:v>
                </c:pt>
                <c:pt idx="5">
                  <c:v>0.5</c:v>
                </c:pt>
                <c:pt idx="6">
                  <c:v>0.55000000000000004</c:v>
                </c:pt>
                <c:pt idx="7">
                  <c:v>0.6</c:v>
                </c:pt>
                <c:pt idx="8">
                  <c:v>0.65</c:v>
                </c:pt>
                <c:pt idx="9">
                  <c:v>0.7</c:v>
                </c:pt>
                <c:pt idx="10">
                  <c:v>0.75</c:v>
                </c:pt>
                <c:pt idx="11">
                  <c:v>0.79999999999999993</c:v>
                </c:pt>
                <c:pt idx="12">
                  <c:v>0.85</c:v>
                </c:pt>
                <c:pt idx="13">
                  <c:v>0.89999999999999991</c:v>
                </c:pt>
                <c:pt idx="14">
                  <c:v>0.91</c:v>
                </c:pt>
                <c:pt idx="15">
                  <c:v>0.92</c:v>
                </c:pt>
                <c:pt idx="16">
                  <c:v>0.93</c:v>
                </c:pt>
                <c:pt idx="17">
                  <c:v>0.94</c:v>
                </c:pt>
                <c:pt idx="18">
                  <c:v>0.95</c:v>
                </c:pt>
                <c:pt idx="19">
                  <c:v>0.96</c:v>
                </c:pt>
                <c:pt idx="20">
                  <c:v>0.97</c:v>
                </c:pt>
                <c:pt idx="21">
                  <c:v>0.98</c:v>
                </c:pt>
                <c:pt idx="22">
                  <c:v>0.99</c:v>
                </c:pt>
                <c:pt idx="23">
                  <c:v>0.99999999999999989</c:v>
                </c:pt>
                <c:pt idx="24">
                  <c:v>1.05</c:v>
                </c:pt>
                <c:pt idx="25">
                  <c:v>1.0999999999999999</c:v>
                </c:pt>
                <c:pt idx="26">
                  <c:v>1.1499999999999999</c:v>
                </c:pt>
                <c:pt idx="27">
                  <c:v>1.2</c:v>
                </c:pt>
                <c:pt idx="28">
                  <c:v>1.25</c:v>
                </c:pt>
                <c:pt idx="29">
                  <c:v>1.3</c:v>
                </c:pt>
                <c:pt idx="30">
                  <c:v>1.35</c:v>
                </c:pt>
                <c:pt idx="31">
                  <c:v>1.4000000000000001</c:v>
                </c:pt>
                <c:pt idx="32">
                  <c:v>1.45</c:v>
                </c:pt>
                <c:pt idx="33">
                  <c:v>1.5000000000000002</c:v>
                </c:pt>
                <c:pt idx="34">
                  <c:v>1.6000000000000003</c:v>
                </c:pt>
                <c:pt idx="35">
                  <c:v>1.7000000000000004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2.0000000000000004</c:v>
                </c:pt>
                <c:pt idx="39">
                  <c:v>2.1000000000000005</c:v>
                </c:pt>
                <c:pt idx="40">
                  <c:v>2.2000000000000006</c:v>
                </c:pt>
                <c:pt idx="41">
                  <c:v>2.3000000000000007</c:v>
                </c:pt>
                <c:pt idx="42">
                  <c:v>2.4000000000000008</c:v>
                </c:pt>
                <c:pt idx="43">
                  <c:v>2.5000000000000009</c:v>
                </c:pt>
                <c:pt idx="44">
                  <c:v>2.600000000000001</c:v>
                </c:pt>
                <c:pt idx="45">
                  <c:v>2.7000000000000011</c:v>
                </c:pt>
                <c:pt idx="46">
                  <c:v>2.8000000000000012</c:v>
                </c:pt>
                <c:pt idx="47">
                  <c:v>2.9000000000000012</c:v>
                </c:pt>
                <c:pt idx="48">
                  <c:v>3.0000000000000013</c:v>
                </c:pt>
                <c:pt idx="49">
                  <c:v>3.1000000000000014</c:v>
                </c:pt>
                <c:pt idx="50">
                  <c:v>3.2000000000000015</c:v>
                </c:pt>
                <c:pt idx="51">
                  <c:v>3.3000000000000016</c:v>
                </c:pt>
                <c:pt idx="52">
                  <c:v>3.4000000000000017</c:v>
                </c:pt>
                <c:pt idx="53">
                  <c:v>3.5000000000000018</c:v>
                </c:pt>
                <c:pt idx="54">
                  <c:v>3.6000000000000019</c:v>
                </c:pt>
                <c:pt idx="55">
                  <c:v>3.700000000000002</c:v>
                </c:pt>
                <c:pt idx="56">
                  <c:v>3.800000000000002</c:v>
                </c:pt>
                <c:pt idx="57">
                  <c:v>3.9000000000000021</c:v>
                </c:pt>
              </c:numCache>
            </c:numRef>
          </c:xVal>
          <c:yVal>
            <c:numRef>
              <c:f>SpettrodaUedF!$D$14:$D$71</c:f>
              <c:numCache>
                <c:formatCode>0.00</c:formatCode>
                <c:ptCount val="5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1.0000000000000007</c:v>
                </c:pt>
                <c:pt idx="14">
                  <c:v>1.0000000000000013</c:v>
                </c:pt>
                <c:pt idx="15">
                  <c:v>1.0000000000000022</c:v>
                </c:pt>
                <c:pt idx="16">
                  <c:v>1.0000000000000038</c:v>
                </c:pt>
                <c:pt idx="17">
                  <c:v>1.0000000000000067</c:v>
                </c:pt>
                <c:pt idx="18">
                  <c:v>1.0000000000000111</c:v>
                </c:pt>
                <c:pt idx="19">
                  <c:v>1.0000000000000189</c:v>
                </c:pt>
                <c:pt idx="20">
                  <c:v>1.000000000000032</c:v>
                </c:pt>
                <c:pt idx="21">
                  <c:v>1.0000000000000535</c:v>
                </c:pt>
                <c:pt idx="22">
                  <c:v>1.0000000000000897</c:v>
                </c:pt>
                <c:pt idx="23">
                  <c:v>1.000000000000149</c:v>
                </c:pt>
                <c:pt idx="24">
                  <c:v>1.0000000000017819</c:v>
                </c:pt>
                <c:pt idx="25">
                  <c:v>1.0000000000191156</c:v>
                </c:pt>
                <c:pt idx="26">
                  <c:v>1.0000000001840403</c:v>
                </c:pt>
                <c:pt idx="27">
                  <c:v>1.0000000015902755</c:v>
                </c:pt>
                <c:pt idx="28">
                  <c:v>1.0000000123328943</c:v>
                </c:pt>
                <c:pt idx="29">
                  <c:v>1.0000000858402283</c:v>
                </c:pt>
                <c:pt idx="30">
                  <c:v>1.0000005362286468</c:v>
                </c:pt>
                <c:pt idx="31">
                  <c:v>1.0000030063726253</c:v>
                </c:pt>
                <c:pt idx="32">
                  <c:v>1.0000151276306348</c:v>
                </c:pt>
                <c:pt idx="33">
                  <c:v>1.0032453357294824</c:v>
                </c:pt>
                <c:pt idx="34">
                  <c:v>1.0166373816102856</c:v>
                </c:pt>
                <c:pt idx="35">
                  <c:v>1.0668207845813671</c:v>
                </c:pt>
                <c:pt idx="36">
                  <c:v>1.215529706532354</c:v>
                </c:pt>
                <c:pt idx="37">
                  <c:v>1.5735726109694272</c:v>
                </c:pt>
                <c:pt idx="38">
                  <c:v>2.2491508475806041</c:v>
                </c:pt>
                <c:pt idx="39">
                  <c:v>3.0511928080641906</c:v>
                </c:pt>
                <c:pt idx="40">
                  <c:v>3.2601595814982112</c:v>
                </c:pt>
                <c:pt idx="41">
                  <c:v>2.6213676528917897</c:v>
                </c:pt>
                <c:pt idx="42">
                  <c:v>1.8311033823895531</c:v>
                </c:pt>
                <c:pt idx="43">
                  <c:v>1.3394841370747217</c:v>
                </c:pt>
                <c:pt idx="44">
                  <c:v>1.114838222592949</c:v>
                </c:pt>
                <c:pt idx="45">
                  <c:v>1.0316122401195991</c:v>
                </c:pt>
                <c:pt idx="46">
                  <c:v>1.0068823137575151</c:v>
                </c:pt>
                <c:pt idx="47">
                  <c:v>1.001164162644069</c:v>
                </c:pt>
                <c:pt idx="48">
                  <c:v>1.0001519366940232</c:v>
                </c:pt>
                <c:pt idx="49">
                  <c:v>1.0000152705141592</c:v>
                </c:pt>
                <c:pt idx="50">
                  <c:v>1.0000011814714476</c:v>
                </c:pt>
                <c:pt idx="51">
                  <c:v>1.0000000703635248</c:v>
                </c:pt>
                <c:pt idx="52">
                  <c:v>1.0000000032257013</c:v>
                </c:pt>
                <c:pt idx="53">
                  <c:v>1.0000000001138289</c:v>
                </c:pt>
                <c:pt idx="54">
                  <c:v>1.000000000003092</c:v>
                </c:pt>
                <c:pt idx="55">
                  <c:v>1.0000000000000646</c:v>
                </c:pt>
                <c:pt idx="56">
                  <c:v>1.0000000000000011</c:v>
                </c:pt>
                <c:pt idx="57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396352"/>
        <c:axId val="997393632"/>
      </c:scatterChart>
      <c:valAx>
        <c:axId val="997396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7393632"/>
        <c:crosses val="autoZero"/>
        <c:crossBetween val="midCat"/>
      </c:valAx>
      <c:valAx>
        <c:axId val="99739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7396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v>esp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SpettrodaHseTp!$A$14:$A$192</c:f>
              <c:numCache>
                <c:formatCode>0.00</c:formatCode>
                <c:ptCount val="17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0.12000000000000001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0.19999999999999998</c:v>
                </c:pt>
                <c:pt idx="10">
                  <c:v>0.21999999999999997</c:v>
                </c:pt>
                <c:pt idx="11">
                  <c:v>0.23999999999999996</c:v>
                </c:pt>
                <c:pt idx="12">
                  <c:v>0.25999999999999995</c:v>
                </c:pt>
                <c:pt idx="13">
                  <c:v>0.27999999999999997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0.36000000000000004</c:v>
                </c:pt>
                <c:pt idx="18">
                  <c:v>0.38000000000000006</c:v>
                </c:pt>
                <c:pt idx="19">
                  <c:v>0.40000000000000008</c:v>
                </c:pt>
                <c:pt idx="20">
                  <c:v>0.4200000000000001</c:v>
                </c:pt>
                <c:pt idx="21">
                  <c:v>0.44000000000000011</c:v>
                </c:pt>
                <c:pt idx="22">
                  <c:v>0.46000000000000013</c:v>
                </c:pt>
                <c:pt idx="23">
                  <c:v>0.48000000000000015</c:v>
                </c:pt>
                <c:pt idx="24">
                  <c:v>0.50000000000000011</c:v>
                </c:pt>
                <c:pt idx="25">
                  <c:v>0.52000000000000013</c:v>
                </c:pt>
                <c:pt idx="26">
                  <c:v>0.54000000000000015</c:v>
                </c:pt>
                <c:pt idx="27">
                  <c:v>0.56000000000000016</c:v>
                </c:pt>
                <c:pt idx="28">
                  <c:v>0.58000000000000018</c:v>
                </c:pt>
                <c:pt idx="29">
                  <c:v>0.6000000000000002</c:v>
                </c:pt>
                <c:pt idx="30">
                  <c:v>0.62000000000000022</c:v>
                </c:pt>
                <c:pt idx="31">
                  <c:v>0.64000000000000024</c:v>
                </c:pt>
                <c:pt idx="32">
                  <c:v>0.66000000000000025</c:v>
                </c:pt>
                <c:pt idx="33">
                  <c:v>0.68000000000000027</c:v>
                </c:pt>
                <c:pt idx="34">
                  <c:v>0.70000000000000029</c:v>
                </c:pt>
                <c:pt idx="35">
                  <c:v>0.72000000000000031</c:v>
                </c:pt>
                <c:pt idx="36">
                  <c:v>0.74000000000000032</c:v>
                </c:pt>
                <c:pt idx="37">
                  <c:v>0.76000000000000034</c:v>
                </c:pt>
                <c:pt idx="38">
                  <c:v>0.78000000000000036</c:v>
                </c:pt>
                <c:pt idx="39">
                  <c:v>0.80000000000000038</c:v>
                </c:pt>
                <c:pt idx="40">
                  <c:v>0.8200000000000004</c:v>
                </c:pt>
                <c:pt idx="41">
                  <c:v>0.84000000000000041</c:v>
                </c:pt>
                <c:pt idx="42">
                  <c:v>0.86000000000000043</c:v>
                </c:pt>
                <c:pt idx="43">
                  <c:v>0.88000000000000045</c:v>
                </c:pt>
                <c:pt idx="44">
                  <c:v>0.90000000000000047</c:v>
                </c:pt>
                <c:pt idx="45">
                  <c:v>0.92000000000000048</c:v>
                </c:pt>
                <c:pt idx="46">
                  <c:v>0.9400000000000005</c:v>
                </c:pt>
                <c:pt idx="47">
                  <c:v>0.96000000000000052</c:v>
                </c:pt>
                <c:pt idx="48">
                  <c:v>0.98000000000000054</c:v>
                </c:pt>
                <c:pt idx="49">
                  <c:v>1.0000000000000004</c:v>
                </c:pt>
                <c:pt idx="50">
                  <c:v>1.0200000000000005</c:v>
                </c:pt>
                <c:pt idx="51">
                  <c:v>1.0400000000000005</c:v>
                </c:pt>
                <c:pt idx="52">
                  <c:v>1.0600000000000005</c:v>
                </c:pt>
                <c:pt idx="53">
                  <c:v>1.0800000000000005</c:v>
                </c:pt>
                <c:pt idx="54">
                  <c:v>1.1000000000000005</c:v>
                </c:pt>
                <c:pt idx="55">
                  <c:v>1.1200000000000006</c:v>
                </c:pt>
                <c:pt idx="56">
                  <c:v>1.1400000000000006</c:v>
                </c:pt>
                <c:pt idx="57">
                  <c:v>1.1600000000000006</c:v>
                </c:pt>
                <c:pt idx="58">
                  <c:v>1.1800000000000006</c:v>
                </c:pt>
                <c:pt idx="59">
                  <c:v>1.2000000000000006</c:v>
                </c:pt>
                <c:pt idx="60">
                  <c:v>1.2200000000000006</c:v>
                </c:pt>
                <c:pt idx="61">
                  <c:v>1.2400000000000007</c:v>
                </c:pt>
                <c:pt idx="62">
                  <c:v>1.2600000000000007</c:v>
                </c:pt>
                <c:pt idx="63">
                  <c:v>1.2800000000000007</c:v>
                </c:pt>
                <c:pt idx="64">
                  <c:v>1.3000000000000007</c:v>
                </c:pt>
                <c:pt idx="65">
                  <c:v>1.3200000000000007</c:v>
                </c:pt>
                <c:pt idx="66">
                  <c:v>1.3400000000000007</c:v>
                </c:pt>
                <c:pt idx="67">
                  <c:v>1.3600000000000008</c:v>
                </c:pt>
                <c:pt idx="68">
                  <c:v>1.3800000000000008</c:v>
                </c:pt>
                <c:pt idx="69">
                  <c:v>1.4000000000000008</c:v>
                </c:pt>
                <c:pt idx="70">
                  <c:v>1.4200000000000008</c:v>
                </c:pt>
                <c:pt idx="71">
                  <c:v>1.4400000000000008</c:v>
                </c:pt>
                <c:pt idx="72">
                  <c:v>1.4600000000000009</c:v>
                </c:pt>
                <c:pt idx="73">
                  <c:v>1.4800000000000009</c:v>
                </c:pt>
                <c:pt idx="74">
                  <c:v>1.5000000000000009</c:v>
                </c:pt>
                <c:pt idx="75">
                  <c:v>1.5200000000000009</c:v>
                </c:pt>
                <c:pt idx="76">
                  <c:v>1.5400000000000009</c:v>
                </c:pt>
                <c:pt idx="77">
                  <c:v>1.5600000000000009</c:v>
                </c:pt>
                <c:pt idx="78">
                  <c:v>1.580000000000001</c:v>
                </c:pt>
                <c:pt idx="79">
                  <c:v>1.600000000000001</c:v>
                </c:pt>
                <c:pt idx="80">
                  <c:v>1.620000000000001</c:v>
                </c:pt>
                <c:pt idx="81">
                  <c:v>1.640000000000001</c:v>
                </c:pt>
                <c:pt idx="82">
                  <c:v>1.660000000000001</c:v>
                </c:pt>
                <c:pt idx="83">
                  <c:v>1.680000000000001</c:v>
                </c:pt>
                <c:pt idx="84">
                  <c:v>1.7000000000000011</c:v>
                </c:pt>
                <c:pt idx="85">
                  <c:v>1.7200000000000011</c:v>
                </c:pt>
                <c:pt idx="86">
                  <c:v>1.7400000000000011</c:v>
                </c:pt>
                <c:pt idx="87">
                  <c:v>1.7600000000000011</c:v>
                </c:pt>
                <c:pt idx="88">
                  <c:v>1.7800000000000011</c:v>
                </c:pt>
                <c:pt idx="89">
                  <c:v>1.8000000000000012</c:v>
                </c:pt>
                <c:pt idx="90">
                  <c:v>1.8200000000000012</c:v>
                </c:pt>
                <c:pt idx="91">
                  <c:v>1.8400000000000012</c:v>
                </c:pt>
                <c:pt idx="92">
                  <c:v>1.8600000000000012</c:v>
                </c:pt>
              </c:numCache>
            </c:numRef>
          </c:xVal>
          <c:yVal>
            <c:numRef>
              <c:f>SpettrodaHseTp!$C$14:$C$192</c:f>
              <c:numCache>
                <c:formatCode>0.000</c:formatCode>
                <c:ptCount val="17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1.597747265002093E-220</c:v>
                </c:pt>
                <c:pt idx="7">
                  <c:v>1.4432174269248619E-129</c:v>
                </c:pt>
                <c:pt idx="8">
                  <c:v>3.6762505879001802E-81</c:v>
                </c:pt>
                <c:pt idx="9">
                  <c:v>1.6860183254102074E-53</c:v>
                </c:pt>
                <c:pt idx="10">
                  <c:v>9.0206298548531917E-37</c:v>
                </c:pt>
                <c:pt idx="11">
                  <c:v>3.5480641191909586E-26</c:v>
                </c:pt>
                <c:pt idx="12">
                  <c:v>3.3316361959570256E-19</c:v>
                </c:pt>
                <c:pt idx="13">
                  <c:v>1.8311303259099719E-14</c:v>
                </c:pt>
                <c:pt idx="14">
                  <c:v>3.7642330359015204E-11</c:v>
                </c:pt>
                <c:pt idx="15">
                  <c:v>8.8605001093325811E-9</c:v>
                </c:pt>
                <c:pt idx="16">
                  <c:v>4.802339322524438E-7</c:v>
                </c:pt>
                <c:pt idx="17">
                  <c:v>9.3937245038758634E-6</c:v>
                </c:pt>
                <c:pt idx="18">
                  <c:v>8.9233299533146717E-5</c:v>
                </c:pt>
                <c:pt idx="19">
                  <c:v>5.0312847021172994E-4</c:v>
                </c:pt>
                <c:pt idx="20">
                  <c:v>1.93402936018397E-3</c:v>
                </c:pt>
                <c:pt idx="21">
                  <c:v>5.5873040303371447E-3</c:v>
                </c:pt>
                <c:pt idx="22">
                  <c:v>1.3006912005494845E-2</c:v>
                </c:pt>
                <c:pt idx="23">
                  <c:v>2.5666961917019289E-2</c:v>
                </c:pt>
                <c:pt idx="24">
                  <c:v>4.4566412388814855E-2</c:v>
                </c:pt>
                <c:pt idx="25">
                  <c:v>7.0010970548611551E-2</c:v>
                </c:pt>
                <c:pt idx="26">
                  <c:v>0.10162026192454215</c:v>
                </c:pt>
                <c:pt idx="27">
                  <c:v>0.13849049050416581</c:v>
                </c:pt>
                <c:pt idx="28">
                  <c:v>0.17941508921782942</c:v>
                </c:pt>
                <c:pt idx="29">
                  <c:v>0.22308983453146508</c:v>
                </c:pt>
                <c:pt idx="30">
                  <c:v>0.26826617408976622</c:v>
                </c:pt>
                <c:pt idx="31">
                  <c:v>0.31384566888661963</c:v>
                </c:pt>
                <c:pt idx="32">
                  <c:v>0.35892435137877066</c:v>
                </c:pt>
                <c:pt idx="33">
                  <c:v>0.40280124357888997</c:v>
                </c:pt>
                <c:pt idx="34">
                  <c:v>0.44496475542283814</c:v>
                </c:pt>
                <c:pt idx="35">
                  <c:v>0.48506770803116583</c:v>
                </c:pt>
                <c:pt idx="36">
                  <c:v>0.52289834427233184</c:v>
                </c:pt>
                <c:pt idx="37">
                  <c:v>0.55835181794013089</c:v>
                </c:pt>
                <c:pt idx="38">
                  <c:v>0.59140454987845081</c:v>
                </c:pt>
                <c:pt idx="39">
                  <c:v>0.62209245035213512</c:v>
                </c:pt>
                <c:pt idx="40">
                  <c:v>0.65049317106085502</c:v>
                </c:pt>
                <c:pt idx="41">
                  <c:v>0.67671209911946928</c:v>
                </c:pt>
                <c:pt idx="42">
                  <c:v>0.70087160110523594</c:v>
                </c:pt>
                <c:pt idx="43">
                  <c:v>0.72310296780245609</c:v>
                </c:pt>
                <c:pt idx="44">
                  <c:v>0.74354053257843444</c:v>
                </c:pt>
                <c:pt idx="45">
                  <c:v>0.76231749640165525</c:v>
                </c:pt>
                <c:pt idx="46">
                  <c:v>0.77956306564162881</c:v>
                </c:pt>
                <c:pt idx="47">
                  <c:v>0.79540058147412729</c:v>
                </c:pt>
                <c:pt idx="48">
                  <c:v>0.80994638537732955</c:v>
                </c:pt>
                <c:pt idx="49">
                  <c:v>0.82330922130618234</c:v>
                </c:pt>
                <c:pt idx="50">
                  <c:v>0.83559002134885096</c:v>
                </c:pt>
                <c:pt idx="51">
                  <c:v>0.84688195877589278</c:v>
                </c:pt>
                <c:pt idx="52">
                  <c:v>0.85727068162020648</c:v>
                </c:pt>
                <c:pt idx="53">
                  <c:v>0.86683466260507258</c:v>
                </c:pt>
                <c:pt idx="54">
                  <c:v>0.87564561862153834</c:v>
                </c:pt>
                <c:pt idx="55">
                  <c:v>0.88376896614187461</c:v>
                </c:pt>
                <c:pt idx="56">
                  <c:v>0.89126428886179543</c:v>
                </c:pt>
                <c:pt idx="57">
                  <c:v>0.89818580123829839</c:v>
                </c:pt>
                <c:pt idx="58">
                  <c:v>0.90458279702823607</c:v>
                </c:pt>
                <c:pt idx="59">
                  <c:v>0.91050007590279525</c:v>
                </c:pt>
                <c:pt idx="60">
                  <c:v>0.91597834407776269</c:v>
                </c:pt>
                <c:pt idx="61">
                  <c:v>0.92105458693768572</c:v>
                </c:pt>
                <c:pt idx="62">
                  <c:v>0.92576241305652673</c:v>
                </c:pt>
                <c:pt idx="63">
                  <c:v>0.93013236998942073</c:v>
                </c:pt>
                <c:pt idx="64">
                  <c:v>0.93419223285119612</c:v>
                </c:pt>
                <c:pt idx="65">
                  <c:v>0.93796726709853717</c:v>
                </c:pt>
                <c:pt idx="66">
                  <c:v>0.94148046716200118</c:v>
                </c:pt>
                <c:pt idx="67">
                  <c:v>0.94475277268199487</c:v>
                </c:pt>
                <c:pt idx="68">
                  <c:v>0.94780326412645666</c:v>
                </c:pt>
                <c:pt idx="69">
                  <c:v>0.95064933953466801</c:v>
                </c:pt>
                <c:pt idx="70">
                  <c:v>0.95330687406117098</c:v>
                </c:pt>
                <c:pt idx="71">
                  <c:v>0.95579036390050431</c:v>
                </c:pt>
                <c:pt idx="72">
                  <c:v>0.95811305606760711</c:v>
                </c:pt>
                <c:pt idx="73">
                  <c:v>0.96028706539741782</c:v>
                </c:pt>
                <c:pt idx="74">
                  <c:v>0.96232348001538037</c:v>
                </c:pt>
                <c:pt idx="75">
                  <c:v>0.96423245642153976</c:v>
                </c:pt>
                <c:pt idx="76">
                  <c:v>0.96602330522681912</c:v>
                </c:pt>
                <c:pt idx="77">
                  <c:v>0.96770456848216391</c:v>
                </c:pt>
                <c:pt idx="78">
                  <c:v>0.96928408945022593</c:v>
                </c:pt>
                <c:pt idx="79">
                  <c:v>0.9707690755853664</c:v>
                </c:pt>
                <c:pt idx="80">
                  <c:v>0.97216615541096574</c:v>
                </c:pt>
                <c:pt idx="81">
                  <c:v>0.97348142991311393</c:v>
                </c:pt>
                <c:pt idx="82">
                  <c:v>0.97472051900636458</c:v>
                </c:pt>
                <c:pt idx="83">
                  <c:v>0.97588860356996632</c:v>
                </c:pt>
                <c:pt idx="84">
                  <c:v>0.97699046350138175</c:v>
                </c:pt>
                <c:pt idx="85">
                  <c:v>0.97803051218750037</c:v>
                </c:pt>
                <c:pt idx="86">
                  <c:v>0.97901282775231058</c:v>
                </c:pt>
                <c:pt idx="87">
                  <c:v>0.97994118140246012</c:v>
                </c:pt>
                <c:pt idx="88">
                  <c:v>0.98081906315870893</c:v>
                </c:pt>
                <c:pt idx="89">
                  <c:v>0.98164970523136785</c:v>
                </c:pt>
                <c:pt idx="90">
                  <c:v>0.98243610327107067</c:v>
                </c:pt>
                <c:pt idx="91">
                  <c:v>0.98318103570231807</c:v>
                </c:pt>
                <c:pt idx="92">
                  <c:v>0.98388708132586467</c:v>
                </c:pt>
              </c:numCache>
            </c:numRef>
          </c:yVal>
          <c:smooth val="1"/>
        </c:ser>
        <c:ser>
          <c:idx val="2"/>
          <c:order val="1"/>
          <c:tx>
            <c:v>gamma a erre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SpettrodaHseTp!$A$14:$A$192</c:f>
              <c:numCache>
                <c:formatCode>0.00</c:formatCode>
                <c:ptCount val="17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0.12000000000000001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0.19999999999999998</c:v>
                </c:pt>
                <c:pt idx="10">
                  <c:v>0.21999999999999997</c:v>
                </c:pt>
                <c:pt idx="11">
                  <c:v>0.23999999999999996</c:v>
                </c:pt>
                <c:pt idx="12">
                  <c:v>0.25999999999999995</c:v>
                </c:pt>
                <c:pt idx="13">
                  <c:v>0.27999999999999997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0.36000000000000004</c:v>
                </c:pt>
                <c:pt idx="18">
                  <c:v>0.38000000000000006</c:v>
                </c:pt>
                <c:pt idx="19">
                  <c:v>0.40000000000000008</c:v>
                </c:pt>
                <c:pt idx="20">
                  <c:v>0.4200000000000001</c:v>
                </c:pt>
                <c:pt idx="21">
                  <c:v>0.44000000000000011</c:v>
                </c:pt>
                <c:pt idx="22">
                  <c:v>0.46000000000000013</c:v>
                </c:pt>
                <c:pt idx="23">
                  <c:v>0.48000000000000015</c:v>
                </c:pt>
                <c:pt idx="24">
                  <c:v>0.50000000000000011</c:v>
                </c:pt>
                <c:pt idx="25">
                  <c:v>0.52000000000000013</c:v>
                </c:pt>
                <c:pt idx="26">
                  <c:v>0.54000000000000015</c:v>
                </c:pt>
                <c:pt idx="27">
                  <c:v>0.56000000000000016</c:v>
                </c:pt>
                <c:pt idx="28">
                  <c:v>0.58000000000000018</c:v>
                </c:pt>
                <c:pt idx="29">
                  <c:v>0.6000000000000002</c:v>
                </c:pt>
                <c:pt idx="30">
                  <c:v>0.62000000000000022</c:v>
                </c:pt>
                <c:pt idx="31">
                  <c:v>0.64000000000000024</c:v>
                </c:pt>
                <c:pt idx="32">
                  <c:v>0.66000000000000025</c:v>
                </c:pt>
                <c:pt idx="33">
                  <c:v>0.68000000000000027</c:v>
                </c:pt>
                <c:pt idx="34">
                  <c:v>0.70000000000000029</c:v>
                </c:pt>
                <c:pt idx="35">
                  <c:v>0.72000000000000031</c:v>
                </c:pt>
                <c:pt idx="36">
                  <c:v>0.74000000000000032</c:v>
                </c:pt>
                <c:pt idx="37">
                  <c:v>0.76000000000000034</c:v>
                </c:pt>
                <c:pt idx="38">
                  <c:v>0.78000000000000036</c:v>
                </c:pt>
                <c:pt idx="39">
                  <c:v>0.80000000000000038</c:v>
                </c:pt>
                <c:pt idx="40">
                  <c:v>0.8200000000000004</c:v>
                </c:pt>
                <c:pt idx="41">
                  <c:v>0.84000000000000041</c:v>
                </c:pt>
                <c:pt idx="42">
                  <c:v>0.86000000000000043</c:v>
                </c:pt>
                <c:pt idx="43">
                  <c:v>0.88000000000000045</c:v>
                </c:pt>
                <c:pt idx="44">
                  <c:v>0.90000000000000047</c:v>
                </c:pt>
                <c:pt idx="45">
                  <c:v>0.92000000000000048</c:v>
                </c:pt>
                <c:pt idx="46">
                  <c:v>0.9400000000000005</c:v>
                </c:pt>
                <c:pt idx="47">
                  <c:v>0.96000000000000052</c:v>
                </c:pt>
                <c:pt idx="48">
                  <c:v>0.98000000000000054</c:v>
                </c:pt>
                <c:pt idx="49">
                  <c:v>1.0000000000000004</c:v>
                </c:pt>
                <c:pt idx="50">
                  <c:v>1.0200000000000005</c:v>
                </c:pt>
                <c:pt idx="51">
                  <c:v>1.0400000000000005</c:v>
                </c:pt>
                <c:pt idx="52">
                  <c:v>1.0600000000000005</c:v>
                </c:pt>
                <c:pt idx="53">
                  <c:v>1.0800000000000005</c:v>
                </c:pt>
                <c:pt idx="54">
                  <c:v>1.1000000000000005</c:v>
                </c:pt>
                <c:pt idx="55">
                  <c:v>1.1200000000000006</c:v>
                </c:pt>
                <c:pt idx="56">
                  <c:v>1.1400000000000006</c:v>
                </c:pt>
                <c:pt idx="57">
                  <c:v>1.1600000000000006</c:v>
                </c:pt>
                <c:pt idx="58">
                  <c:v>1.1800000000000006</c:v>
                </c:pt>
                <c:pt idx="59">
                  <c:v>1.2000000000000006</c:v>
                </c:pt>
                <c:pt idx="60">
                  <c:v>1.2200000000000006</c:v>
                </c:pt>
                <c:pt idx="61">
                  <c:v>1.2400000000000007</c:v>
                </c:pt>
                <c:pt idx="62">
                  <c:v>1.2600000000000007</c:v>
                </c:pt>
                <c:pt idx="63">
                  <c:v>1.2800000000000007</c:v>
                </c:pt>
                <c:pt idx="64">
                  <c:v>1.3000000000000007</c:v>
                </c:pt>
                <c:pt idx="65">
                  <c:v>1.3200000000000007</c:v>
                </c:pt>
                <c:pt idx="66">
                  <c:v>1.3400000000000007</c:v>
                </c:pt>
                <c:pt idx="67">
                  <c:v>1.3600000000000008</c:v>
                </c:pt>
                <c:pt idx="68">
                  <c:v>1.3800000000000008</c:v>
                </c:pt>
                <c:pt idx="69">
                  <c:v>1.4000000000000008</c:v>
                </c:pt>
                <c:pt idx="70">
                  <c:v>1.4200000000000008</c:v>
                </c:pt>
                <c:pt idx="71">
                  <c:v>1.4400000000000008</c:v>
                </c:pt>
                <c:pt idx="72">
                  <c:v>1.4600000000000009</c:v>
                </c:pt>
                <c:pt idx="73">
                  <c:v>1.4800000000000009</c:v>
                </c:pt>
                <c:pt idx="74">
                  <c:v>1.5000000000000009</c:v>
                </c:pt>
                <c:pt idx="75">
                  <c:v>1.5200000000000009</c:v>
                </c:pt>
                <c:pt idx="76">
                  <c:v>1.5400000000000009</c:v>
                </c:pt>
                <c:pt idx="77">
                  <c:v>1.5600000000000009</c:v>
                </c:pt>
                <c:pt idx="78">
                  <c:v>1.580000000000001</c:v>
                </c:pt>
                <c:pt idx="79">
                  <c:v>1.600000000000001</c:v>
                </c:pt>
                <c:pt idx="80">
                  <c:v>1.620000000000001</c:v>
                </c:pt>
                <c:pt idx="81">
                  <c:v>1.640000000000001</c:v>
                </c:pt>
                <c:pt idx="82">
                  <c:v>1.660000000000001</c:v>
                </c:pt>
                <c:pt idx="83">
                  <c:v>1.680000000000001</c:v>
                </c:pt>
                <c:pt idx="84">
                  <c:v>1.7000000000000011</c:v>
                </c:pt>
                <c:pt idx="85">
                  <c:v>1.7200000000000011</c:v>
                </c:pt>
                <c:pt idx="86">
                  <c:v>1.7400000000000011</c:v>
                </c:pt>
                <c:pt idx="87">
                  <c:v>1.7600000000000011</c:v>
                </c:pt>
                <c:pt idx="88">
                  <c:v>1.7800000000000011</c:v>
                </c:pt>
                <c:pt idx="89">
                  <c:v>1.8000000000000012</c:v>
                </c:pt>
                <c:pt idx="90">
                  <c:v>1.8200000000000012</c:v>
                </c:pt>
                <c:pt idx="91">
                  <c:v>1.8400000000000012</c:v>
                </c:pt>
                <c:pt idx="92">
                  <c:v>1.8600000000000012</c:v>
                </c:pt>
              </c:numCache>
            </c:numRef>
          </c:xVal>
          <c:yVal>
            <c:numRef>
              <c:f>SpettrodaHseTp!$D$14:$D$192</c:f>
              <c:numCache>
                <c:formatCode>0.00</c:formatCode>
                <c:ptCount val="17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1.0000000000000007</c:v>
                </c:pt>
                <c:pt idx="13">
                  <c:v>1.0000000000000295</c:v>
                </c:pt>
                <c:pt idx="14">
                  <c:v>1.000000000000973</c:v>
                </c:pt>
                <c:pt idx="15">
                  <c:v>1.0000000000261451</c:v>
                </c:pt>
                <c:pt idx="16">
                  <c:v>1.0000000005712211</c:v>
                </c:pt>
                <c:pt idx="17">
                  <c:v>1.0000000101467208</c:v>
                </c:pt>
                <c:pt idx="18">
                  <c:v>1.0000001465391308</c:v>
                </c:pt>
                <c:pt idx="19">
                  <c:v>1.0000017206327778</c:v>
                </c:pt>
                <c:pt idx="20">
                  <c:v>1.0000164260065099</c:v>
                </c:pt>
                <c:pt idx="21">
                  <c:v>1.0001274979142318</c:v>
                </c:pt>
                <c:pt idx="22">
                  <c:v>1.0008048286761437</c:v>
                </c:pt>
                <c:pt idx="23">
                  <c:v>1.0041360428117252</c:v>
                </c:pt>
                <c:pt idx="24">
                  <c:v>1.0173659470662135</c:v>
                </c:pt>
                <c:pt idx="25">
                  <c:v>1.0601267222311137</c:v>
                </c:pt>
                <c:pt idx="26">
                  <c:v>1.1746762058343498</c:v>
                </c:pt>
                <c:pt idx="27">
                  <c:v>1.434624809779333</c:v>
                </c:pt>
                <c:pt idx="28">
                  <c:v>1.9305071116130115</c:v>
                </c:pt>
                <c:pt idx="29">
                  <c:v>2.6504278855982704</c:v>
                </c:pt>
                <c:pt idx="30">
                  <c:v>3.2359258052328466</c:v>
                </c:pt>
                <c:pt idx="31">
                  <c:v>3.1590079021621675</c:v>
                </c:pt>
                <c:pt idx="32">
                  <c:v>2.4993618421728594</c:v>
                </c:pt>
                <c:pt idx="33">
                  <c:v>1.8096085349976285</c:v>
                </c:pt>
                <c:pt idx="34">
                  <c:v>1.3664598585460721</c:v>
                </c:pt>
                <c:pt idx="35">
                  <c:v>1.1429689682989796</c:v>
                </c:pt>
                <c:pt idx="36">
                  <c:v>1.0475970694211587</c:v>
                </c:pt>
                <c:pt idx="37">
                  <c:v>1.0132419670573194</c:v>
                </c:pt>
                <c:pt idx="38">
                  <c:v>1.0030304366547507</c:v>
                </c:pt>
                <c:pt idx="39">
                  <c:v>1.0005660208615879</c:v>
                </c:pt>
                <c:pt idx="40">
                  <c:v>1.000086039162539</c:v>
                </c:pt>
                <c:pt idx="41">
                  <c:v>1.0000106354067178</c:v>
                </c:pt>
                <c:pt idx="42">
                  <c:v>1.0000010688892105</c:v>
                </c:pt>
                <c:pt idx="43">
                  <c:v>1.0000000873412724</c:v>
                </c:pt>
                <c:pt idx="44">
                  <c:v>1.0000000058024698</c:v>
                </c:pt>
                <c:pt idx="45">
                  <c:v>1.00000000031341</c:v>
                </c:pt>
                <c:pt idx="46">
                  <c:v>1.0000000000137632</c:v>
                </c:pt>
                <c:pt idx="47">
                  <c:v>1.0000000000004914</c:v>
                </c:pt>
                <c:pt idx="48">
                  <c:v>1.0000000000000142</c:v>
                </c:pt>
                <c:pt idx="49">
                  <c:v>1.0000000000000004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</c:numCache>
            </c:numRef>
          </c:yVal>
          <c:smooth val="1"/>
        </c:ser>
        <c:ser>
          <c:idx val="3"/>
          <c:order val="2"/>
          <c:tx>
            <c:v>P 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SpettrodaHseTp!$A$14:$A$192</c:f>
              <c:numCache>
                <c:formatCode>0.00</c:formatCode>
                <c:ptCount val="17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0.12000000000000001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0.19999999999999998</c:v>
                </c:pt>
                <c:pt idx="10">
                  <c:v>0.21999999999999997</c:v>
                </c:pt>
                <c:pt idx="11">
                  <c:v>0.23999999999999996</c:v>
                </c:pt>
                <c:pt idx="12">
                  <c:v>0.25999999999999995</c:v>
                </c:pt>
                <c:pt idx="13">
                  <c:v>0.27999999999999997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0.36000000000000004</c:v>
                </c:pt>
                <c:pt idx="18">
                  <c:v>0.38000000000000006</c:v>
                </c:pt>
                <c:pt idx="19">
                  <c:v>0.40000000000000008</c:v>
                </c:pt>
                <c:pt idx="20">
                  <c:v>0.4200000000000001</c:v>
                </c:pt>
                <c:pt idx="21">
                  <c:v>0.44000000000000011</c:v>
                </c:pt>
                <c:pt idx="22">
                  <c:v>0.46000000000000013</c:v>
                </c:pt>
                <c:pt idx="23">
                  <c:v>0.48000000000000015</c:v>
                </c:pt>
                <c:pt idx="24">
                  <c:v>0.50000000000000011</c:v>
                </c:pt>
                <c:pt idx="25">
                  <c:v>0.52000000000000013</c:v>
                </c:pt>
                <c:pt idx="26">
                  <c:v>0.54000000000000015</c:v>
                </c:pt>
                <c:pt idx="27">
                  <c:v>0.56000000000000016</c:v>
                </c:pt>
                <c:pt idx="28">
                  <c:v>0.58000000000000018</c:v>
                </c:pt>
                <c:pt idx="29">
                  <c:v>0.6000000000000002</c:v>
                </c:pt>
                <c:pt idx="30">
                  <c:v>0.62000000000000022</c:v>
                </c:pt>
                <c:pt idx="31">
                  <c:v>0.64000000000000024</c:v>
                </c:pt>
                <c:pt idx="32">
                  <c:v>0.66000000000000025</c:v>
                </c:pt>
                <c:pt idx="33">
                  <c:v>0.68000000000000027</c:v>
                </c:pt>
                <c:pt idx="34">
                  <c:v>0.70000000000000029</c:v>
                </c:pt>
                <c:pt idx="35">
                  <c:v>0.72000000000000031</c:v>
                </c:pt>
                <c:pt idx="36">
                  <c:v>0.74000000000000032</c:v>
                </c:pt>
                <c:pt idx="37">
                  <c:v>0.76000000000000034</c:v>
                </c:pt>
                <c:pt idx="38">
                  <c:v>0.78000000000000036</c:v>
                </c:pt>
                <c:pt idx="39">
                  <c:v>0.80000000000000038</c:v>
                </c:pt>
                <c:pt idx="40">
                  <c:v>0.8200000000000004</c:v>
                </c:pt>
                <c:pt idx="41">
                  <c:v>0.84000000000000041</c:v>
                </c:pt>
                <c:pt idx="42">
                  <c:v>0.86000000000000043</c:v>
                </c:pt>
                <c:pt idx="43">
                  <c:v>0.88000000000000045</c:v>
                </c:pt>
                <c:pt idx="44">
                  <c:v>0.90000000000000047</c:v>
                </c:pt>
                <c:pt idx="45">
                  <c:v>0.92000000000000048</c:v>
                </c:pt>
                <c:pt idx="46">
                  <c:v>0.9400000000000005</c:v>
                </c:pt>
                <c:pt idx="47">
                  <c:v>0.96000000000000052</c:v>
                </c:pt>
                <c:pt idx="48">
                  <c:v>0.98000000000000054</c:v>
                </c:pt>
                <c:pt idx="49">
                  <c:v>1.0000000000000004</c:v>
                </c:pt>
                <c:pt idx="50">
                  <c:v>1.0200000000000005</c:v>
                </c:pt>
                <c:pt idx="51">
                  <c:v>1.0400000000000005</c:v>
                </c:pt>
                <c:pt idx="52">
                  <c:v>1.0600000000000005</c:v>
                </c:pt>
                <c:pt idx="53">
                  <c:v>1.0800000000000005</c:v>
                </c:pt>
                <c:pt idx="54">
                  <c:v>1.1000000000000005</c:v>
                </c:pt>
                <c:pt idx="55">
                  <c:v>1.1200000000000006</c:v>
                </c:pt>
                <c:pt idx="56">
                  <c:v>1.1400000000000006</c:v>
                </c:pt>
                <c:pt idx="57">
                  <c:v>1.1600000000000006</c:v>
                </c:pt>
                <c:pt idx="58">
                  <c:v>1.1800000000000006</c:v>
                </c:pt>
                <c:pt idx="59">
                  <c:v>1.2000000000000006</c:v>
                </c:pt>
                <c:pt idx="60">
                  <c:v>1.2200000000000006</c:v>
                </c:pt>
                <c:pt idx="61">
                  <c:v>1.2400000000000007</c:v>
                </c:pt>
                <c:pt idx="62">
                  <c:v>1.2600000000000007</c:v>
                </c:pt>
                <c:pt idx="63">
                  <c:v>1.2800000000000007</c:v>
                </c:pt>
                <c:pt idx="64">
                  <c:v>1.3000000000000007</c:v>
                </c:pt>
                <c:pt idx="65">
                  <c:v>1.3200000000000007</c:v>
                </c:pt>
                <c:pt idx="66">
                  <c:v>1.3400000000000007</c:v>
                </c:pt>
                <c:pt idx="67">
                  <c:v>1.3600000000000008</c:v>
                </c:pt>
                <c:pt idx="68">
                  <c:v>1.3800000000000008</c:v>
                </c:pt>
                <c:pt idx="69">
                  <c:v>1.4000000000000008</c:v>
                </c:pt>
                <c:pt idx="70">
                  <c:v>1.4200000000000008</c:v>
                </c:pt>
                <c:pt idx="71">
                  <c:v>1.4400000000000008</c:v>
                </c:pt>
                <c:pt idx="72">
                  <c:v>1.4600000000000009</c:v>
                </c:pt>
                <c:pt idx="73">
                  <c:v>1.4800000000000009</c:v>
                </c:pt>
                <c:pt idx="74">
                  <c:v>1.5000000000000009</c:v>
                </c:pt>
                <c:pt idx="75">
                  <c:v>1.5200000000000009</c:v>
                </c:pt>
                <c:pt idx="76">
                  <c:v>1.5400000000000009</c:v>
                </c:pt>
                <c:pt idx="77">
                  <c:v>1.5600000000000009</c:v>
                </c:pt>
                <c:pt idx="78">
                  <c:v>1.580000000000001</c:v>
                </c:pt>
                <c:pt idx="79">
                  <c:v>1.600000000000001</c:v>
                </c:pt>
                <c:pt idx="80">
                  <c:v>1.620000000000001</c:v>
                </c:pt>
                <c:pt idx="81">
                  <c:v>1.640000000000001</c:v>
                </c:pt>
                <c:pt idx="82">
                  <c:v>1.660000000000001</c:v>
                </c:pt>
                <c:pt idx="83">
                  <c:v>1.680000000000001</c:v>
                </c:pt>
                <c:pt idx="84">
                  <c:v>1.7000000000000011</c:v>
                </c:pt>
                <c:pt idx="85">
                  <c:v>1.7200000000000011</c:v>
                </c:pt>
                <c:pt idx="86">
                  <c:v>1.7400000000000011</c:v>
                </c:pt>
                <c:pt idx="87">
                  <c:v>1.7600000000000011</c:v>
                </c:pt>
                <c:pt idx="88">
                  <c:v>1.7800000000000011</c:v>
                </c:pt>
                <c:pt idx="89">
                  <c:v>1.8000000000000012</c:v>
                </c:pt>
                <c:pt idx="90">
                  <c:v>1.8200000000000012</c:v>
                </c:pt>
                <c:pt idx="91">
                  <c:v>1.8400000000000012</c:v>
                </c:pt>
                <c:pt idx="92">
                  <c:v>1.8600000000000012</c:v>
                </c:pt>
              </c:numCache>
            </c:numRef>
          </c:xVal>
          <c:yVal>
            <c:numRef>
              <c:f>SpettrodaHseTp!$E$14:$E$192</c:f>
              <c:numCache>
                <c:formatCode>0.00</c:formatCode>
                <c:ptCount val="17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2.3729543259846233E-216</c:v>
                </c:pt>
                <c:pt idx="7">
                  <c:v>1.0993939071568913E-125</c:v>
                </c:pt>
                <c:pt idx="8">
                  <c:v>1.554046666674718E-77</c:v>
                </c:pt>
                <c:pt idx="9">
                  <c:v>4.2085625574822065E-50</c:v>
                </c:pt>
                <c:pt idx="10">
                  <c:v>1.3981215612970259E-33</c:v>
                </c:pt>
                <c:pt idx="11">
                  <c:v>3.5592355108852274E-23</c:v>
                </c:pt>
                <c:pt idx="12">
                  <c:v>2.2398158139014997E-16</c:v>
                </c:pt>
                <c:pt idx="13">
                  <c:v>8.4986623109319121E-12</c:v>
                </c:pt>
                <c:pt idx="14">
                  <c:v>1.2373475506348531E-8</c:v>
                </c:pt>
                <c:pt idx="15">
                  <c:v>2.1092585507280524E-6</c:v>
                </c:pt>
                <c:pt idx="16">
                  <c:v>8.4426684117253685E-5</c:v>
                </c:pt>
                <c:pt idx="17">
                  <c:v>1.2409285887771207E-3</c:v>
                </c:pt>
                <c:pt idx="18">
                  <c:v>8.9956063755423331E-3</c:v>
                </c:pt>
                <c:pt idx="19">
                  <c:v>3.9246452897042414E-2</c:v>
                </c:pt>
                <c:pt idx="20">
                  <c:v>0.11820560916947113</c:v>
                </c:pt>
                <c:pt idx="21">
                  <c:v>0.27062031559987632</c:v>
                </c:pt>
                <c:pt idx="22">
                  <c:v>0.50443651712750437</c:v>
                </c:pt>
                <c:pt idx="23">
                  <c:v>0.80461801882212602</c:v>
                </c:pt>
                <c:pt idx="24">
                  <c:v>1.1391453131576699</c:v>
                </c:pt>
                <c:pt idx="25">
                  <c:v>1.4708583650623428</c:v>
                </c:pt>
                <c:pt idx="26">
                  <c:v>1.7677994137735875</c:v>
                </c:pt>
                <c:pt idx="27">
                  <c:v>2.0086362358679484</c:v>
                </c:pt>
                <c:pt idx="28">
                  <c:v>2.1834360286770864</c:v>
                </c:pt>
                <c:pt idx="29">
                  <c:v>2.2916326654087249</c:v>
                </c:pt>
                <c:pt idx="30">
                  <c:v>2.3389931114255109</c:v>
                </c:pt>
                <c:pt idx="31">
                  <c:v>2.3347358097019781</c:v>
                </c:pt>
                <c:pt idx="32">
                  <c:v>2.2893106108766941</c:v>
                </c:pt>
                <c:pt idx="33">
                  <c:v>2.2129301907462984</c:v>
                </c:pt>
                <c:pt idx="34">
                  <c:v>2.1147395499549</c:v>
                </c:pt>
                <c:pt idx="35">
                  <c:v>2.0024485034533797</c:v>
                </c:pt>
                <c:pt idx="36">
                  <c:v>1.882262295250178</c:v>
                </c:pt>
                <c:pt idx="37">
                  <c:v>1.7589822127557262</c:v>
                </c:pt>
                <c:pt idx="38">
                  <c:v>1.6361876965525994</c:v>
                </c:pt>
                <c:pt idx="39">
                  <c:v>1.5164443263415084</c:v>
                </c:pt>
                <c:pt idx="40">
                  <c:v>1.4015059776467875</c:v>
                </c:pt>
                <c:pt idx="41">
                  <c:v>1.2924953395801755</c:v>
                </c:pt>
                <c:pt idx="42">
                  <c:v>1.1900567759439866</c:v>
                </c:pt>
                <c:pt idx="43">
                  <c:v>1.0944810787512518</c:v>
                </c:pt>
                <c:pt idx="44">
                  <c:v>1.0058045030938416</c:v>
                </c:pt>
                <c:pt idx="45">
                  <c:v>0.92388565851505966</c:v>
                </c:pt>
                <c:pt idx="46">
                  <c:v>0.84846408089771452</c:v>
                </c:pt>
                <c:pt idx="47">
                  <c:v>0.77920407237030487</c:v>
                </c:pt>
                <c:pt idx="48">
                  <c:v>0.71572694565924211</c:v>
                </c:pt>
                <c:pt idx="49">
                  <c:v>0.65763429681366026</c:v>
                </c:pt>
                <c:pt idx="50">
                  <c:v>0.60452443644994092</c:v>
                </c:pt>
                <c:pt idx="51">
                  <c:v>0.55600367142684115</c:v>
                </c:pt>
                <c:pt idx="52">
                  <c:v>0.51169375852825671</c:v>
                </c:pt>
                <c:pt idx="53">
                  <c:v>0.47123654874856025</c:v>
                </c:pt>
                <c:pt idx="54">
                  <c:v>0.43429659849443991</c:v>
                </c:pt>
                <c:pt idx="55">
                  <c:v>0.40056233352776738</c:v>
                </c:pt>
                <c:pt idx="56">
                  <c:v>0.36974620364922017</c:v>
                </c:pt>
                <c:pt idx="57">
                  <c:v>0.3415841526031132</c:v>
                </c:pt>
                <c:pt idx="58">
                  <c:v>0.31583464126959565</c:v>
                </c:pt>
                <c:pt idx="59">
                  <c:v>0.2922773969309993</c:v>
                </c:pt>
                <c:pt idx="60">
                  <c:v>0.27071201243118981</c:v>
                </c:pt>
                <c:pt idx="61">
                  <c:v>0.25095648256389441</c:v>
                </c:pt>
                <c:pt idx="62">
                  <c:v>0.23284573803387457</c:v>
                </c:pt>
                <c:pt idx="63">
                  <c:v>0.21623021751434743</c:v>
                </c:pt>
                <c:pt idx="64">
                  <c:v>0.20097450389362195</c:v>
                </c:pt>
                <c:pt idx="65">
                  <c:v>0.18695604040369765</c:v>
                </c:pt>
                <c:pt idx="66">
                  <c:v>0.17406393492135178</c:v>
                </c:pt>
                <c:pt idx="67">
                  <c:v>0.16219785554809504</c:v>
                </c:pt>
                <c:pt idx="68">
                  <c:v>0.15126701702247139</c:v>
                </c:pt>
                <c:pt idx="69">
                  <c:v>0.14118925515671307</c:v>
                </c:pt>
                <c:pt idx="70">
                  <c:v>0.13189018499135421</c:v>
                </c:pt>
                <c:pt idx="71">
                  <c:v>0.12330243748187943</c:v>
                </c:pt>
                <c:pt idx="72">
                  <c:v>0.11536496909003571</c:v>
                </c:pt>
                <c:pt idx="73">
                  <c:v>0.10802243851583047</c:v>
                </c:pt>
                <c:pt idx="74">
                  <c:v>0.1012246448768768</c:v>
                </c:pt>
                <c:pt idx="75">
                  <c:v>9.4926021848575154E-2</c:v>
                </c:pt>
                <c:pt idx="76">
                  <c:v>8.9085182570389554E-2</c:v>
                </c:pt>
                <c:pt idx="77">
                  <c:v>8.3664510463569181E-2</c:v>
                </c:pt>
                <c:pt idx="78">
                  <c:v>7.862979146830594E-2</c:v>
                </c:pt>
                <c:pt idx="79">
                  <c:v>7.3949883575681122E-2</c:v>
                </c:pt>
                <c:pt idx="80">
                  <c:v>6.9596419889821667E-2</c:v>
                </c:pt>
                <c:pt idx="81">
                  <c:v>6.5543541800674301E-2</c:v>
                </c:pt>
                <c:pt idx="82">
                  <c:v>6.1767659172947374E-2</c:v>
                </c:pt>
                <c:pt idx="83">
                  <c:v>5.8247234759472355E-2</c:v>
                </c:pt>
                <c:pt idx="84">
                  <c:v>5.4962590326410127E-2</c:v>
                </c:pt>
                <c:pt idx="85">
                  <c:v>5.1895732233321896E-2</c:v>
                </c:pt>
                <c:pt idx="86">
                  <c:v>4.9030194443787707E-2</c:v>
                </c:pt>
                <c:pt idx="87">
                  <c:v>4.6350897153070739E-2</c:v>
                </c:pt>
                <c:pt idx="88">
                  <c:v>4.3844019409646925E-2</c:v>
                </c:pt>
                <c:pt idx="89">
                  <c:v>4.1496884278728718E-2</c:v>
                </c:pt>
                <c:pt idx="90">
                  <c:v>3.9297855249748194E-2</c:v>
                </c:pt>
                <c:pt idx="91">
                  <c:v>3.7236242727644538E-2</c:v>
                </c:pt>
                <c:pt idx="92">
                  <c:v>3.5302219571196503E-2</c:v>
                </c:pt>
              </c:numCache>
            </c:numRef>
          </c:yVal>
          <c:smooth val="1"/>
        </c:ser>
        <c:ser>
          <c:idx val="0"/>
          <c:order val="3"/>
          <c:tx>
            <c:v>JONSWAP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SpettrodaHseTp!$A$14:$A$71</c:f>
              <c:numCache>
                <c:formatCode>0.00</c:formatCode>
                <c:ptCount val="58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0.12000000000000001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0.19999999999999998</c:v>
                </c:pt>
                <c:pt idx="10">
                  <c:v>0.21999999999999997</c:v>
                </c:pt>
                <c:pt idx="11">
                  <c:v>0.23999999999999996</c:v>
                </c:pt>
                <c:pt idx="12">
                  <c:v>0.25999999999999995</c:v>
                </c:pt>
                <c:pt idx="13">
                  <c:v>0.27999999999999997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0.36000000000000004</c:v>
                </c:pt>
                <c:pt idx="18">
                  <c:v>0.38000000000000006</c:v>
                </c:pt>
                <c:pt idx="19">
                  <c:v>0.40000000000000008</c:v>
                </c:pt>
                <c:pt idx="20">
                  <c:v>0.4200000000000001</c:v>
                </c:pt>
                <c:pt idx="21">
                  <c:v>0.44000000000000011</c:v>
                </c:pt>
                <c:pt idx="22">
                  <c:v>0.46000000000000013</c:v>
                </c:pt>
                <c:pt idx="23">
                  <c:v>0.48000000000000015</c:v>
                </c:pt>
                <c:pt idx="24">
                  <c:v>0.50000000000000011</c:v>
                </c:pt>
                <c:pt idx="25">
                  <c:v>0.52000000000000013</c:v>
                </c:pt>
                <c:pt idx="26">
                  <c:v>0.54000000000000015</c:v>
                </c:pt>
                <c:pt idx="27">
                  <c:v>0.56000000000000016</c:v>
                </c:pt>
                <c:pt idx="28">
                  <c:v>0.58000000000000018</c:v>
                </c:pt>
                <c:pt idx="29">
                  <c:v>0.6000000000000002</c:v>
                </c:pt>
                <c:pt idx="30">
                  <c:v>0.62000000000000022</c:v>
                </c:pt>
                <c:pt idx="31">
                  <c:v>0.64000000000000024</c:v>
                </c:pt>
                <c:pt idx="32">
                  <c:v>0.66000000000000025</c:v>
                </c:pt>
                <c:pt idx="33">
                  <c:v>0.68000000000000027</c:v>
                </c:pt>
                <c:pt idx="34">
                  <c:v>0.70000000000000029</c:v>
                </c:pt>
                <c:pt idx="35">
                  <c:v>0.72000000000000031</c:v>
                </c:pt>
                <c:pt idx="36">
                  <c:v>0.74000000000000032</c:v>
                </c:pt>
                <c:pt idx="37">
                  <c:v>0.76000000000000034</c:v>
                </c:pt>
                <c:pt idx="38">
                  <c:v>0.78000000000000036</c:v>
                </c:pt>
                <c:pt idx="39">
                  <c:v>0.80000000000000038</c:v>
                </c:pt>
                <c:pt idx="40">
                  <c:v>0.8200000000000004</c:v>
                </c:pt>
                <c:pt idx="41">
                  <c:v>0.84000000000000041</c:v>
                </c:pt>
                <c:pt idx="42">
                  <c:v>0.86000000000000043</c:v>
                </c:pt>
                <c:pt idx="43">
                  <c:v>0.88000000000000045</c:v>
                </c:pt>
                <c:pt idx="44">
                  <c:v>0.90000000000000047</c:v>
                </c:pt>
                <c:pt idx="45">
                  <c:v>0.92000000000000048</c:v>
                </c:pt>
                <c:pt idx="46">
                  <c:v>0.9400000000000005</c:v>
                </c:pt>
                <c:pt idx="47">
                  <c:v>0.96000000000000052</c:v>
                </c:pt>
                <c:pt idx="48">
                  <c:v>0.98000000000000054</c:v>
                </c:pt>
                <c:pt idx="49">
                  <c:v>1.0000000000000004</c:v>
                </c:pt>
                <c:pt idx="50">
                  <c:v>1.0200000000000005</c:v>
                </c:pt>
                <c:pt idx="51">
                  <c:v>1.0400000000000005</c:v>
                </c:pt>
                <c:pt idx="52">
                  <c:v>1.0600000000000005</c:v>
                </c:pt>
                <c:pt idx="53">
                  <c:v>1.0800000000000005</c:v>
                </c:pt>
                <c:pt idx="54">
                  <c:v>1.1000000000000005</c:v>
                </c:pt>
                <c:pt idx="55">
                  <c:v>1.1200000000000006</c:v>
                </c:pt>
                <c:pt idx="56">
                  <c:v>1.1400000000000006</c:v>
                </c:pt>
                <c:pt idx="57">
                  <c:v>1.1600000000000006</c:v>
                </c:pt>
              </c:numCache>
            </c:numRef>
          </c:xVal>
          <c:yVal>
            <c:numRef>
              <c:f>SpettrodaHseTp!$F$14:$F$71</c:f>
              <c:numCache>
                <c:formatCode>0.00</c:formatCode>
                <c:ptCount val="5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2.3729543259846233E-216</c:v>
                </c:pt>
                <c:pt idx="7">
                  <c:v>1.0993939071568913E-125</c:v>
                </c:pt>
                <c:pt idx="8">
                  <c:v>1.554046666674718E-77</c:v>
                </c:pt>
                <c:pt idx="9">
                  <c:v>4.2085625574822065E-50</c:v>
                </c:pt>
                <c:pt idx="10">
                  <c:v>1.3981215612970259E-33</c:v>
                </c:pt>
                <c:pt idx="11">
                  <c:v>3.5592355108852274E-23</c:v>
                </c:pt>
                <c:pt idx="12">
                  <c:v>2.2398158139015012E-16</c:v>
                </c:pt>
                <c:pt idx="13">
                  <c:v>8.4986623109321625E-12</c:v>
                </c:pt>
                <c:pt idx="14">
                  <c:v>1.2373475506360569E-8</c:v>
                </c:pt>
                <c:pt idx="15">
                  <c:v>2.1092585507831993E-6</c:v>
                </c:pt>
                <c:pt idx="16">
                  <c:v>8.4426684165479987E-5</c:v>
                </c:pt>
                <c:pt idx="17">
                  <c:v>1.2409286013684766E-3</c:v>
                </c:pt>
                <c:pt idx="18">
                  <c:v>8.9956076937506724E-3</c:v>
                </c:pt>
                <c:pt idx="19">
                  <c:v>3.9246520425775679E-2</c:v>
                </c:pt>
                <c:pt idx="20">
                  <c:v>0.11820755081557685</c:v>
                </c:pt>
                <c:pt idx="21">
                  <c:v>0.27065481912566408</c:v>
                </c:pt>
                <c:pt idx="22">
                  <c:v>0.50484250210178261</c:v>
                </c:pt>
                <c:pt idx="23">
                  <c:v>0.80794595339505981</c:v>
                </c:pt>
                <c:pt idx="24">
                  <c:v>1.1589276503666912</c:v>
                </c:pt>
                <c:pt idx="25">
                  <c:v>1.5592962574197564</c:v>
                </c:pt>
                <c:pt idx="26">
                  <c:v>2.0765919080477455</c:v>
                </c:pt>
                <c:pt idx="27">
                  <c:v>2.881639377797931</c:v>
                </c:pt>
                <c:pt idx="28">
                  <c:v>4.2151387811131862</c:v>
                </c:pt>
                <c:pt idx="29">
                  <c:v>6.0738071199471753</c:v>
                </c:pt>
                <c:pt idx="30">
                  <c:v>7.5688081675236774</c:v>
                </c:pt>
                <c:pt idx="31">
                  <c:v>7.3754488723095353</c:v>
                </c:pt>
                <c:pt idx="32">
                  <c:v>5.7218155857066479</c:v>
                </c:pt>
                <c:pt idx="33">
                  <c:v>4.004537360528432</c:v>
                </c:pt>
                <c:pt idx="34">
                  <c:v>2.8897067062931567</c:v>
                </c:pt>
                <c:pt idx="35">
                  <c:v>2.288736500063945</c:v>
                </c:pt>
                <c:pt idx="36">
                  <c:v>1.9718524643860302</c:v>
                </c:pt>
                <c:pt idx="37">
                  <c:v>1.7822745972714482</c:v>
                </c:pt>
                <c:pt idx="38">
                  <c:v>1.6411460597222844</c:v>
                </c:pt>
                <c:pt idx="39">
                  <c:v>1.5173026654656543</c:v>
                </c:pt>
                <c:pt idx="40">
                  <c:v>1.4016265620473978</c:v>
                </c:pt>
                <c:pt idx="41">
                  <c:v>1.2925090857937926</c:v>
                </c:pt>
                <c:pt idx="42">
                  <c:v>1.1900580479828342</c:v>
                </c:pt>
                <c:pt idx="43">
                  <c:v>1.0944811743446219</c:v>
                </c:pt>
                <c:pt idx="44">
                  <c:v>1.0058045089299918</c:v>
                </c:pt>
                <c:pt idx="45">
                  <c:v>0.9238856588046146</c:v>
                </c:pt>
                <c:pt idx="46">
                  <c:v>0.84846408090939207</c:v>
                </c:pt>
                <c:pt idx="47">
                  <c:v>0.77920407237068778</c:v>
                </c:pt>
                <c:pt idx="48">
                  <c:v>0.71572694565925232</c:v>
                </c:pt>
                <c:pt idx="49">
                  <c:v>0.65763429681366059</c:v>
                </c:pt>
                <c:pt idx="50">
                  <c:v>0.60452443644994092</c:v>
                </c:pt>
                <c:pt idx="51">
                  <c:v>0.55600367142684115</c:v>
                </c:pt>
                <c:pt idx="52">
                  <c:v>0.51169375852825671</c:v>
                </c:pt>
                <c:pt idx="53">
                  <c:v>0.47123654874856025</c:v>
                </c:pt>
                <c:pt idx="54">
                  <c:v>0.43429659849443991</c:v>
                </c:pt>
                <c:pt idx="55">
                  <c:v>0.40056233352776738</c:v>
                </c:pt>
                <c:pt idx="56">
                  <c:v>0.36974620364922017</c:v>
                </c:pt>
                <c:pt idx="57">
                  <c:v>0.3415841526031132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956320"/>
        <c:axId val="996223424"/>
      </c:scatterChart>
      <c:valAx>
        <c:axId val="99595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6223424"/>
        <c:crosses val="autoZero"/>
        <c:crossBetween val="midCat"/>
      </c:valAx>
      <c:valAx>
        <c:axId val="99622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595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8116681617329491E-2"/>
          <c:y val="0.11163242772021589"/>
          <c:w val="0.9082968869397654"/>
          <c:h val="0.8321245774945580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SpettrodaHseTp!$A$14:$A$192</c:f>
              <c:numCache>
                <c:formatCode>0.00</c:formatCode>
                <c:ptCount val="17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0.12000000000000001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0.19999999999999998</c:v>
                </c:pt>
                <c:pt idx="10">
                  <c:v>0.21999999999999997</c:v>
                </c:pt>
                <c:pt idx="11">
                  <c:v>0.23999999999999996</c:v>
                </c:pt>
                <c:pt idx="12">
                  <c:v>0.25999999999999995</c:v>
                </c:pt>
                <c:pt idx="13">
                  <c:v>0.27999999999999997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0.36000000000000004</c:v>
                </c:pt>
                <c:pt idx="18">
                  <c:v>0.38000000000000006</c:v>
                </c:pt>
                <c:pt idx="19">
                  <c:v>0.40000000000000008</c:v>
                </c:pt>
                <c:pt idx="20">
                  <c:v>0.4200000000000001</c:v>
                </c:pt>
                <c:pt idx="21">
                  <c:v>0.44000000000000011</c:v>
                </c:pt>
                <c:pt idx="22">
                  <c:v>0.46000000000000013</c:v>
                </c:pt>
                <c:pt idx="23">
                  <c:v>0.48000000000000015</c:v>
                </c:pt>
                <c:pt idx="24">
                  <c:v>0.50000000000000011</c:v>
                </c:pt>
                <c:pt idx="25">
                  <c:v>0.52000000000000013</c:v>
                </c:pt>
                <c:pt idx="26">
                  <c:v>0.54000000000000015</c:v>
                </c:pt>
                <c:pt idx="27">
                  <c:v>0.56000000000000016</c:v>
                </c:pt>
                <c:pt idx="28">
                  <c:v>0.58000000000000018</c:v>
                </c:pt>
                <c:pt idx="29">
                  <c:v>0.6000000000000002</c:v>
                </c:pt>
                <c:pt idx="30">
                  <c:v>0.62000000000000022</c:v>
                </c:pt>
                <c:pt idx="31">
                  <c:v>0.64000000000000024</c:v>
                </c:pt>
                <c:pt idx="32">
                  <c:v>0.66000000000000025</c:v>
                </c:pt>
                <c:pt idx="33">
                  <c:v>0.68000000000000027</c:v>
                </c:pt>
                <c:pt idx="34">
                  <c:v>0.70000000000000029</c:v>
                </c:pt>
                <c:pt idx="35">
                  <c:v>0.72000000000000031</c:v>
                </c:pt>
                <c:pt idx="36">
                  <c:v>0.74000000000000032</c:v>
                </c:pt>
                <c:pt idx="37">
                  <c:v>0.76000000000000034</c:v>
                </c:pt>
                <c:pt idx="38">
                  <c:v>0.78000000000000036</c:v>
                </c:pt>
                <c:pt idx="39">
                  <c:v>0.80000000000000038</c:v>
                </c:pt>
                <c:pt idx="40">
                  <c:v>0.8200000000000004</c:v>
                </c:pt>
                <c:pt idx="41">
                  <c:v>0.84000000000000041</c:v>
                </c:pt>
                <c:pt idx="42">
                  <c:v>0.86000000000000043</c:v>
                </c:pt>
                <c:pt idx="43">
                  <c:v>0.88000000000000045</c:v>
                </c:pt>
                <c:pt idx="44">
                  <c:v>0.90000000000000047</c:v>
                </c:pt>
                <c:pt idx="45">
                  <c:v>0.92000000000000048</c:v>
                </c:pt>
                <c:pt idx="46">
                  <c:v>0.9400000000000005</c:v>
                </c:pt>
                <c:pt idx="47">
                  <c:v>0.96000000000000052</c:v>
                </c:pt>
                <c:pt idx="48">
                  <c:v>0.98000000000000054</c:v>
                </c:pt>
                <c:pt idx="49">
                  <c:v>1.0000000000000004</c:v>
                </c:pt>
                <c:pt idx="50">
                  <c:v>1.0200000000000005</c:v>
                </c:pt>
                <c:pt idx="51">
                  <c:v>1.0400000000000005</c:v>
                </c:pt>
                <c:pt idx="52">
                  <c:v>1.0600000000000005</c:v>
                </c:pt>
                <c:pt idx="53">
                  <c:v>1.0800000000000005</c:v>
                </c:pt>
                <c:pt idx="54">
                  <c:v>1.1000000000000005</c:v>
                </c:pt>
                <c:pt idx="55">
                  <c:v>1.1200000000000006</c:v>
                </c:pt>
                <c:pt idx="56">
                  <c:v>1.1400000000000006</c:v>
                </c:pt>
                <c:pt idx="57">
                  <c:v>1.1600000000000006</c:v>
                </c:pt>
                <c:pt idx="58">
                  <c:v>1.1800000000000006</c:v>
                </c:pt>
                <c:pt idx="59">
                  <c:v>1.2000000000000006</c:v>
                </c:pt>
                <c:pt idx="60">
                  <c:v>1.2200000000000006</c:v>
                </c:pt>
                <c:pt idx="61">
                  <c:v>1.2400000000000007</c:v>
                </c:pt>
                <c:pt idx="62">
                  <c:v>1.2600000000000007</c:v>
                </c:pt>
                <c:pt idx="63">
                  <c:v>1.2800000000000007</c:v>
                </c:pt>
                <c:pt idx="64">
                  <c:v>1.3000000000000007</c:v>
                </c:pt>
                <c:pt idx="65">
                  <c:v>1.3200000000000007</c:v>
                </c:pt>
                <c:pt idx="66">
                  <c:v>1.3400000000000007</c:v>
                </c:pt>
                <c:pt idx="67">
                  <c:v>1.3600000000000008</c:v>
                </c:pt>
                <c:pt idx="68">
                  <c:v>1.3800000000000008</c:v>
                </c:pt>
                <c:pt idx="69">
                  <c:v>1.4000000000000008</c:v>
                </c:pt>
                <c:pt idx="70">
                  <c:v>1.4200000000000008</c:v>
                </c:pt>
                <c:pt idx="71">
                  <c:v>1.4400000000000008</c:v>
                </c:pt>
                <c:pt idx="72">
                  <c:v>1.4600000000000009</c:v>
                </c:pt>
                <c:pt idx="73">
                  <c:v>1.4800000000000009</c:v>
                </c:pt>
                <c:pt idx="74">
                  <c:v>1.5000000000000009</c:v>
                </c:pt>
                <c:pt idx="75">
                  <c:v>1.5200000000000009</c:v>
                </c:pt>
                <c:pt idx="76">
                  <c:v>1.5400000000000009</c:v>
                </c:pt>
                <c:pt idx="77">
                  <c:v>1.5600000000000009</c:v>
                </c:pt>
                <c:pt idx="78">
                  <c:v>1.580000000000001</c:v>
                </c:pt>
                <c:pt idx="79">
                  <c:v>1.600000000000001</c:v>
                </c:pt>
                <c:pt idx="80">
                  <c:v>1.620000000000001</c:v>
                </c:pt>
                <c:pt idx="81">
                  <c:v>1.640000000000001</c:v>
                </c:pt>
                <c:pt idx="82">
                  <c:v>1.660000000000001</c:v>
                </c:pt>
                <c:pt idx="83">
                  <c:v>1.680000000000001</c:v>
                </c:pt>
                <c:pt idx="84">
                  <c:v>1.7000000000000011</c:v>
                </c:pt>
                <c:pt idx="85">
                  <c:v>1.7200000000000011</c:v>
                </c:pt>
                <c:pt idx="86">
                  <c:v>1.7400000000000011</c:v>
                </c:pt>
                <c:pt idx="87">
                  <c:v>1.7600000000000011</c:v>
                </c:pt>
                <c:pt idx="88">
                  <c:v>1.7800000000000011</c:v>
                </c:pt>
                <c:pt idx="89">
                  <c:v>1.8000000000000012</c:v>
                </c:pt>
                <c:pt idx="90">
                  <c:v>1.8200000000000012</c:v>
                </c:pt>
                <c:pt idx="91">
                  <c:v>1.8400000000000012</c:v>
                </c:pt>
                <c:pt idx="92">
                  <c:v>1.8600000000000012</c:v>
                </c:pt>
              </c:numCache>
            </c:numRef>
          </c:xVal>
          <c:yVal>
            <c:numRef>
              <c:f>SpettrodaHseTp!$B$14:$B$192</c:f>
              <c:numCache>
                <c:formatCode>0.00</c:formatCode>
                <c:ptCount val="179"/>
                <c:pt idx="0">
                  <c:v>249615469.42013595</c:v>
                </c:pt>
                <c:pt idx="1">
                  <c:v>7800483.4193792483</c:v>
                </c:pt>
                <c:pt idx="2">
                  <c:v>1027224.153992329</c:v>
                </c:pt>
                <c:pt idx="3">
                  <c:v>243765.10685560151</c:v>
                </c:pt>
                <c:pt idx="4">
                  <c:v>79876.950214443452</c:v>
                </c:pt>
                <c:pt idx="5">
                  <c:v>32100.754812260267</c:v>
                </c:pt>
                <c:pt idx="6">
                  <c:v>14851.875374554404</c:v>
                </c:pt>
                <c:pt idx="7">
                  <c:v>7617.6595892375472</c:v>
                </c:pt>
                <c:pt idx="8">
                  <c:v>4227.2598929725473</c:v>
                </c:pt>
                <c:pt idx="9">
                  <c:v>2496.1546942013606</c:v>
                </c:pt>
                <c:pt idx="10">
                  <c:v>1549.9156752838296</c:v>
                </c:pt>
                <c:pt idx="11">
                  <c:v>1003.1485878831345</c:v>
                </c:pt>
                <c:pt idx="12">
                  <c:v>672.28703320594821</c:v>
                </c:pt>
                <c:pt idx="13">
                  <c:v>464.12110545482557</c:v>
                </c:pt>
                <c:pt idx="14">
                  <c:v>328.71172927754532</c:v>
                </c:pt>
                <c:pt idx="15">
                  <c:v>238.05186216367335</c:v>
                </c:pt>
                <c:pt idx="16">
                  <c:v>175.80324597486637</c:v>
                </c:pt>
                <c:pt idx="17">
                  <c:v>132.10187165539205</c:v>
                </c:pt>
                <c:pt idx="18">
                  <c:v>100.80997141880664</c:v>
                </c:pt>
                <c:pt idx="19">
                  <c:v>78.004834193792405</c:v>
                </c:pt>
                <c:pt idx="20">
                  <c:v>61.118828701869916</c:v>
                </c:pt>
                <c:pt idx="21">
                  <c:v>48.434864852619583</c:v>
                </c:pt>
                <c:pt idx="22">
                  <c:v>38.782188801954085</c:v>
                </c:pt>
                <c:pt idx="23">
                  <c:v>31.348393371347882</c:v>
                </c:pt>
                <c:pt idx="24">
                  <c:v>25.560624068621891</c:v>
                </c:pt>
                <c:pt idx="25">
                  <c:v>21.008969787685835</c:v>
                </c:pt>
                <c:pt idx="26">
                  <c:v>17.396131246800586</c:v>
                </c:pt>
                <c:pt idx="27">
                  <c:v>14.503784545463272</c:v>
                </c:pt>
                <c:pt idx="28">
                  <c:v>12.169745801180401</c:v>
                </c:pt>
                <c:pt idx="29">
                  <c:v>10.272241539923272</c:v>
                </c:pt>
                <c:pt idx="30">
                  <c:v>8.7189267128506707</c:v>
                </c:pt>
                <c:pt idx="31">
                  <c:v>7.4391206926147779</c:v>
                </c:pt>
                <c:pt idx="32">
                  <c:v>6.3782538077523716</c:v>
                </c:pt>
                <c:pt idx="33">
                  <c:v>5.4938514367145652</c:v>
                </c:pt>
                <c:pt idx="34">
                  <c:v>4.7526001198574015</c:v>
                </c:pt>
                <c:pt idx="35">
                  <c:v>4.1281834892309952</c:v>
                </c:pt>
                <c:pt idx="36">
                  <c:v>3.5996715535015595</c:v>
                </c:pt>
                <c:pt idx="37">
                  <c:v>3.1503116068377026</c:v>
                </c:pt>
                <c:pt idx="38">
                  <c:v>2.7666133053742636</c:v>
                </c:pt>
                <c:pt idx="39">
                  <c:v>2.4376510685560095</c:v>
                </c:pt>
                <c:pt idx="40">
                  <c:v>2.1545283486391491</c:v>
                </c:pt>
                <c:pt idx="41">
                  <c:v>1.9099633969334329</c:v>
                </c:pt>
                <c:pt idx="42">
                  <c:v>1.6979668944601729</c:v>
                </c:pt>
                <c:pt idx="43">
                  <c:v>1.5135895266443606</c:v>
                </c:pt>
                <c:pt idx="44">
                  <c:v>1.3527231657512115</c:v>
                </c:pt>
                <c:pt idx="45">
                  <c:v>1.2119434000610636</c:v>
                </c:pt>
                <c:pt idx="46">
                  <c:v>1.0883841452896128</c:v>
                </c:pt>
                <c:pt idx="47">
                  <c:v>0.97963729285462031</c:v>
                </c:pt>
                <c:pt idx="48">
                  <c:v>0.88367200419791558</c:v>
                </c:pt>
                <c:pt idx="49">
                  <c:v>0.79876950214443321</c:v>
                </c:pt>
                <c:pt idx="50">
                  <c:v>0.72347014804471643</c:v>
                </c:pt>
                <c:pt idx="51">
                  <c:v>0.6565303058651818</c:v>
                </c:pt>
                <c:pt idx="52">
                  <c:v>0.59688703871357929</c:v>
                </c:pt>
                <c:pt idx="53">
                  <c:v>0.54362910146251764</c:v>
                </c:pt>
                <c:pt idx="54">
                  <c:v>0.49597301609082417</c:v>
                </c:pt>
                <c:pt idx="55">
                  <c:v>0.45324326704572659</c:v>
                </c:pt>
                <c:pt idx="56">
                  <c:v>0.41485584946010906</c:v>
                </c:pt>
                <c:pt idx="57">
                  <c:v>0.38030455628688703</c:v>
                </c:pt>
                <c:pt idx="58">
                  <c:v>0.34914951103114672</c:v>
                </c:pt>
                <c:pt idx="59">
                  <c:v>0.32100754812260196</c:v>
                </c:pt>
                <c:pt idx="60">
                  <c:v>0.29554411868083152</c:v>
                </c:pt>
                <c:pt idx="61">
                  <c:v>0.27246645977658324</c:v>
                </c:pt>
                <c:pt idx="62">
                  <c:v>0.25151781358794167</c:v>
                </c:pt>
                <c:pt idx="63">
                  <c:v>0.23247252164421159</c:v>
                </c:pt>
                <c:pt idx="64">
                  <c:v>0.21513185062590262</c:v>
                </c:pt>
                <c:pt idx="65">
                  <c:v>0.19932043149226142</c:v>
                </c:pt>
                <c:pt idx="66">
                  <c:v>0.18488321424877791</c:v>
                </c:pt>
                <c:pt idx="67">
                  <c:v>0.17168285739733</c:v>
                </c:pt>
                <c:pt idx="68">
                  <c:v>0.15959748478170385</c:v>
                </c:pt>
                <c:pt idx="69">
                  <c:v>0.14851875374554366</c:v>
                </c:pt>
                <c:pt idx="70">
                  <c:v>0.13835018773072563</c:v>
                </c:pt>
                <c:pt idx="71">
                  <c:v>0.12900573403846843</c:v>
                </c:pt>
                <c:pt idx="72">
                  <c:v>0.12040851375465991</c:v>
                </c:pt>
                <c:pt idx="73">
                  <c:v>0.11248973604692368</c:v>
                </c:pt>
                <c:pt idx="74">
                  <c:v>0.10518775336881417</c:v>
                </c:pt>
                <c:pt idx="75">
                  <c:v>9.8447237713678179E-2</c:v>
                </c:pt>
                <c:pt idx="76">
                  <c:v>9.2218461074779809E-2</c:v>
                </c:pt>
                <c:pt idx="77">
                  <c:v>8.6456665792945697E-2</c:v>
                </c:pt>
                <c:pt idx="78">
                  <c:v>8.1121512592767772E-2</c:v>
                </c:pt>
                <c:pt idx="79">
                  <c:v>7.6176595892375229E-2</c:v>
                </c:pt>
                <c:pt idx="80">
                  <c:v>7.1589017476545488E-2</c:v>
                </c:pt>
                <c:pt idx="81">
                  <c:v>6.7329010894973368E-2</c:v>
                </c:pt>
                <c:pt idx="82">
                  <c:v>6.3369610025152304E-2</c:v>
                </c:pt>
                <c:pt idx="83">
                  <c:v>5.9686356154169722E-2</c:v>
                </c:pt>
                <c:pt idx="84">
                  <c:v>5.6257038711957086E-2</c:v>
                </c:pt>
                <c:pt idx="85">
                  <c:v>5.3061465451880355E-2</c:v>
                </c:pt>
                <c:pt idx="86">
                  <c:v>5.0081258441071523E-2</c:v>
                </c:pt>
                <c:pt idx="87">
                  <c:v>4.7299672707636221E-2</c:v>
                </c:pt>
                <c:pt idx="88">
                  <c:v>4.470143480740281E-2</c:v>
                </c:pt>
                <c:pt idx="89">
                  <c:v>4.227259892972534E-2</c:v>
                </c:pt>
                <c:pt idx="90">
                  <c:v>4.0000418468849018E-2</c:v>
                </c:pt>
                <c:pt idx="91">
                  <c:v>3.7873231251908231E-2</c:v>
                </c:pt>
                <c:pt idx="92">
                  <c:v>3.5880356843006826E-2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8440080"/>
        <c:axId val="1298444976"/>
      </c:scatterChart>
      <c:valAx>
        <c:axId val="1298440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44976"/>
        <c:crosses val="autoZero"/>
        <c:crossBetween val="midCat"/>
      </c:valAx>
      <c:valAx>
        <c:axId val="129844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40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SpettrodaHseTp!$A$14:$A$71</c:f>
              <c:numCache>
                <c:formatCode>0.00</c:formatCode>
                <c:ptCount val="58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0.12000000000000001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0.19999999999999998</c:v>
                </c:pt>
                <c:pt idx="10">
                  <c:v>0.21999999999999997</c:v>
                </c:pt>
                <c:pt idx="11">
                  <c:v>0.23999999999999996</c:v>
                </c:pt>
                <c:pt idx="12">
                  <c:v>0.25999999999999995</c:v>
                </c:pt>
                <c:pt idx="13">
                  <c:v>0.27999999999999997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0.36000000000000004</c:v>
                </c:pt>
                <c:pt idx="18">
                  <c:v>0.38000000000000006</c:v>
                </c:pt>
                <c:pt idx="19">
                  <c:v>0.40000000000000008</c:v>
                </c:pt>
                <c:pt idx="20">
                  <c:v>0.4200000000000001</c:v>
                </c:pt>
                <c:pt idx="21">
                  <c:v>0.44000000000000011</c:v>
                </c:pt>
                <c:pt idx="22">
                  <c:v>0.46000000000000013</c:v>
                </c:pt>
                <c:pt idx="23">
                  <c:v>0.48000000000000015</c:v>
                </c:pt>
                <c:pt idx="24">
                  <c:v>0.50000000000000011</c:v>
                </c:pt>
                <c:pt idx="25">
                  <c:v>0.52000000000000013</c:v>
                </c:pt>
                <c:pt idx="26">
                  <c:v>0.54000000000000015</c:v>
                </c:pt>
                <c:pt idx="27">
                  <c:v>0.56000000000000016</c:v>
                </c:pt>
                <c:pt idx="28">
                  <c:v>0.58000000000000018</c:v>
                </c:pt>
                <c:pt idx="29">
                  <c:v>0.6000000000000002</c:v>
                </c:pt>
                <c:pt idx="30">
                  <c:v>0.62000000000000022</c:v>
                </c:pt>
                <c:pt idx="31">
                  <c:v>0.64000000000000024</c:v>
                </c:pt>
                <c:pt idx="32">
                  <c:v>0.66000000000000025</c:v>
                </c:pt>
                <c:pt idx="33">
                  <c:v>0.68000000000000027</c:v>
                </c:pt>
                <c:pt idx="34">
                  <c:v>0.70000000000000029</c:v>
                </c:pt>
                <c:pt idx="35">
                  <c:v>0.72000000000000031</c:v>
                </c:pt>
                <c:pt idx="36">
                  <c:v>0.74000000000000032</c:v>
                </c:pt>
                <c:pt idx="37">
                  <c:v>0.76000000000000034</c:v>
                </c:pt>
                <c:pt idx="38">
                  <c:v>0.78000000000000036</c:v>
                </c:pt>
                <c:pt idx="39">
                  <c:v>0.80000000000000038</c:v>
                </c:pt>
                <c:pt idx="40">
                  <c:v>0.8200000000000004</c:v>
                </c:pt>
                <c:pt idx="41">
                  <c:v>0.84000000000000041</c:v>
                </c:pt>
                <c:pt idx="42">
                  <c:v>0.86000000000000043</c:v>
                </c:pt>
                <c:pt idx="43">
                  <c:v>0.88000000000000045</c:v>
                </c:pt>
                <c:pt idx="44">
                  <c:v>0.90000000000000047</c:v>
                </c:pt>
                <c:pt idx="45">
                  <c:v>0.92000000000000048</c:v>
                </c:pt>
                <c:pt idx="46">
                  <c:v>0.9400000000000005</c:v>
                </c:pt>
                <c:pt idx="47">
                  <c:v>0.96000000000000052</c:v>
                </c:pt>
                <c:pt idx="48">
                  <c:v>0.98000000000000054</c:v>
                </c:pt>
                <c:pt idx="49">
                  <c:v>1.0000000000000004</c:v>
                </c:pt>
                <c:pt idx="50">
                  <c:v>1.0200000000000005</c:v>
                </c:pt>
                <c:pt idx="51">
                  <c:v>1.0400000000000005</c:v>
                </c:pt>
                <c:pt idx="52">
                  <c:v>1.0600000000000005</c:v>
                </c:pt>
                <c:pt idx="53">
                  <c:v>1.0800000000000005</c:v>
                </c:pt>
                <c:pt idx="54">
                  <c:v>1.1000000000000005</c:v>
                </c:pt>
                <c:pt idx="55">
                  <c:v>1.1200000000000006</c:v>
                </c:pt>
                <c:pt idx="56">
                  <c:v>1.1400000000000006</c:v>
                </c:pt>
                <c:pt idx="57">
                  <c:v>1.1600000000000006</c:v>
                </c:pt>
              </c:numCache>
            </c:numRef>
          </c:xVal>
          <c:yVal>
            <c:numRef>
              <c:f>SpettrodaHseTp!$F$14:$F$71</c:f>
              <c:numCache>
                <c:formatCode>0.00</c:formatCode>
                <c:ptCount val="5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2.3729543259846233E-216</c:v>
                </c:pt>
                <c:pt idx="7">
                  <c:v>1.0993939071568913E-125</c:v>
                </c:pt>
                <c:pt idx="8">
                  <c:v>1.554046666674718E-77</c:v>
                </c:pt>
                <c:pt idx="9">
                  <c:v>4.2085625574822065E-50</c:v>
                </c:pt>
                <c:pt idx="10">
                  <c:v>1.3981215612970259E-33</c:v>
                </c:pt>
                <c:pt idx="11">
                  <c:v>3.5592355108852274E-23</c:v>
                </c:pt>
                <c:pt idx="12">
                  <c:v>2.2398158139015012E-16</c:v>
                </c:pt>
                <c:pt idx="13">
                  <c:v>8.4986623109321625E-12</c:v>
                </c:pt>
                <c:pt idx="14">
                  <c:v>1.2373475506360569E-8</c:v>
                </c:pt>
                <c:pt idx="15">
                  <c:v>2.1092585507831993E-6</c:v>
                </c:pt>
                <c:pt idx="16">
                  <c:v>8.4426684165479987E-5</c:v>
                </c:pt>
                <c:pt idx="17">
                  <c:v>1.2409286013684766E-3</c:v>
                </c:pt>
                <c:pt idx="18">
                  <c:v>8.9956076937506724E-3</c:v>
                </c:pt>
                <c:pt idx="19">
                  <c:v>3.9246520425775679E-2</c:v>
                </c:pt>
                <c:pt idx="20">
                  <c:v>0.11820755081557685</c:v>
                </c:pt>
                <c:pt idx="21">
                  <c:v>0.27065481912566408</c:v>
                </c:pt>
                <c:pt idx="22">
                  <c:v>0.50484250210178261</c:v>
                </c:pt>
                <c:pt idx="23">
                  <c:v>0.80794595339505981</c:v>
                </c:pt>
                <c:pt idx="24">
                  <c:v>1.1589276503666912</c:v>
                </c:pt>
                <c:pt idx="25">
                  <c:v>1.5592962574197564</c:v>
                </c:pt>
                <c:pt idx="26">
                  <c:v>2.0765919080477455</c:v>
                </c:pt>
                <c:pt idx="27">
                  <c:v>2.881639377797931</c:v>
                </c:pt>
                <c:pt idx="28">
                  <c:v>4.2151387811131862</c:v>
                </c:pt>
                <c:pt idx="29">
                  <c:v>6.0738071199471753</c:v>
                </c:pt>
                <c:pt idx="30">
                  <c:v>7.5688081675236774</c:v>
                </c:pt>
                <c:pt idx="31">
                  <c:v>7.3754488723095353</c:v>
                </c:pt>
                <c:pt idx="32">
                  <c:v>5.7218155857066479</c:v>
                </c:pt>
                <c:pt idx="33">
                  <c:v>4.004537360528432</c:v>
                </c:pt>
                <c:pt idx="34">
                  <c:v>2.8897067062931567</c:v>
                </c:pt>
                <c:pt idx="35">
                  <c:v>2.288736500063945</c:v>
                </c:pt>
                <c:pt idx="36">
                  <c:v>1.9718524643860302</c:v>
                </c:pt>
                <c:pt idx="37">
                  <c:v>1.7822745972714482</c:v>
                </c:pt>
                <c:pt idx="38">
                  <c:v>1.6411460597222844</c:v>
                </c:pt>
                <c:pt idx="39">
                  <c:v>1.5173026654656543</c:v>
                </c:pt>
                <c:pt idx="40">
                  <c:v>1.4016265620473978</c:v>
                </c:pt>
                <c:pt idx="41">
                  <c:v>1.2925090857937926</c:v>
                </c:pt>
                <c:pt idx="42">
                  <c:v>1.1900580479828342</c:v>
                </c:pt>
                <c:pt idx="43">
                  <c:v>1.0944811743446219</c:v>
                </c:pt>
                <c:pt idx="44">
                  <c:v>1.0058045089299918</c:v>
                </c:pt>
                <c:pt idx="45">
                  <c:v>0.9238856588046146</c:v>
                </c:pt>
                <c:pt idx="46">
                  <c:v>0.84846408090939207</c:v>
                </c:pt>
                <c:pt idx="47">
                  <c:v>0.77920407237068778</c:v>
                </c:pt>
                <c:pt idx="48">
                  <c:v>0.71572694565925232</c:v>
                </c:pt>
                <c:pt idx="49">
                  <c:v>0.65763429681366059</c:v>
                </c:pt>
                <c:pt idx="50">
                  <c:v>0.60452443644994092</c:v>
                </c:pt>
                <c:pt idx="51">
                  <c:v>0.55600367142684115</c:v>
                </c:pt>
                <c:pt idx="52">
                  <c:v>0.51169375852825671</c:v>
                </c:pt>
                <c:pt idx="53">
                  <c:v>0.47123654874856025</c:v>
                </c:pt>
                <c:pt idx="54">
                  <c:v>0.43429659849443991</c:v>
                </c:pt>
                <c:pt idx="55">
                  <c:v>0.40056233352776738</c:v>
                </c:pt>
                <c:pt idx="56">
                  <c:v>0.36974620364922017</c:v>
                </c:pt>
                <c:pt idx="57">
                  <c:v>0.3415841526031132</c:v>
                </c:pt>
              </c:numCache>
            </c:numRef>
          </c:yVal>
          <c:smooth val="1"/>
        </c:ser>
        <c:ser>
          <c:idx val="1"/>
          <c:order val="1"/>
          <c:tx>
            <c:v>Parziale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SpettrodaHseTp!$A$17:$A$71</c:f>
              <c:numCache>
                <c:formatCode>0.00</c:formatCode>
                <c:ptCount val="55"/>
                <c:pt idx="0">
                  <c:v>0.08</c:v>
                </c:pt>
                <c:pt idx="1">
                  <c:v>0.1</c:v>
                </c:pt>
                <c:pt idx="2">
                  <c:v>0.12000000000000001</c:v>
                </c:pt>
                <c:pt idx="3">
                  <c:v>0.14000000000000001</c:v>
                </c:pt>
                <c:pt idx="4">
                  <c:v>0.16</c:v>
                </c:pt>
                <c:pt idx="5">
                  <c:v>0.18</c:v>
                </c:pt>
                <c:pt idx="6">
                  <c:v>0.19999999999999998</c:v>
                </c:pt>
                <c:pt idx="7">
                  <c:v>0.21999999999999997</c:v>
                </c:pt>
                <c:pt idx="8">
                  <c:v>0.23999999999999996</c:v>
                </c:pt>
                <c:pt idx="9">
                  <c:v>0.25999999999999995</c:v>
                </c:pt>
                <c:pt idx="10">
                  <c:v>0.27999999999999997</c:v>
                </c:pt>
                <c:pt idx="11">
                  <c:v>0.3</c:v>
                </c:pt>
                <c:pt idx="12">
                  <c:v>0.32</c:v>
                </c:pt>
                <c:pt idx="13">
                  <c:v>0.34</c:v>
                </c:pt>
                <c:pt idx="14">
                  <c:v>0.36000000000000004</c:v>
                </c:pt>
                <c:pt idx="15">
                  <c:v>0.38000000000000006</c:v>
                </c:pt>
                <c:pt idx="16">
                  <c:v>0.40000000000000008</c:v>
                </c:pt>
                <c:pt idx="17">
                  <c:v>0.4200000000000001</c:v>
                </c:pt>
                <c:pt idx="18">
                  <c:v>0.44000000000000011</c:v>
                </c:pt>
                <c:pt idx="19">
                  <c:v>0.46000000000000013</c:v>
                </c:pt>
                <c:pt idx="20">
                  <c:v>0.48000000000000015</c:v>
                </c:pt>
                <c:pt idx="21">
                  <c:v>0.50000000000000011</c:v>
                </c:pt>
                <c:pt idx="22">
                  <c:v>0.52000000000000013</c:v>
                </c:pt>
                <c:pt idx="23">
                  <c:v>0.54000000000000015</c:v>
                </c:pt>
                <c:pt idx="24">
                  <c:v>0.56000000000000016</c:v>
                </c:pt>
                <c:pt idx="25">
                  <c:v>0.58000000000000018</c:v>
                </c:pt>
                <c:pt idx="26">
                  <c:v>0.6000000000000002</c:v>
                </c:pt>
                <c:pt idx="27">
                  <c:v>0.62000000000000022</c:v>
                </c:pt>
                <c:pt idx="28">
                  <c:v>0.64000000000000024</c:v>
                </c:pt>
                <c:pt idx="29">
                  <c:v>0.66000000000000025</c:v>
                </c:pt>
                <c:pt idx="30">
                  <c:v>0.68000000000000027</c:v>
                </c:pt>
                <c:pt idx="31">
                  <c:v>0.70000000000000029</c:v>
                </c:pt>
                <c:pt idx="32">
                  <c:v>0.72000000000000031</c:v>
                </c:pt>
                <c:pt idx="33">
                  <c:v>0.74000000000000032</c:v>
                </c:pt>
                <c:pt idx="34">
                  <c:v>0.76000000000000034</c:v>
                </c:pt>
                <c:pt idx="35">
                  <c:v>0.78000000000000036</c:v>
                </c:pt>
                <c:pt idx="36">
                  <c:v>0.80000000000000038</c:v>
                </c:pt>
                <c:pt idx="37">
                  <c:v>0.8200000000000004</c:v>
                </c:pt>
                <c:pt idx="38">
                  <c:v>0.84000000000000041</c:v>
                </c:pt>
                <c:pt idx="39">
                  <c:v>0.86000000000000043</c:v>
                </c:pt>
                <c:pt idx="40">
                  <c:v>0.88000000000000045</c:v>
                </c:pt>
                <c:pt idx="41">
                  <c:v>0.90000000000000047</c:v>
                </c:pt>
                <c:pt idx="42">
                  <c:v>0.92000000000000048</c:v>
                </c:pt>
                <c:pt idx="43">
                  <c:v>0.9400000000000005</c:v>
                </c:pt>
                <c:pt idx="44">
                  <c:v>0.96000000000000052</c:v>
                </c:pt>
                <c:pt idx="45">
                  <c:v>0.98000000000000054</c:v>
                </c:pt>
                <c:pt idx="46">
                  <c:v>1.0000000000000004</c:v>
                </c:pt>
                <c:pt idx="47">
                  <c:v>1.0200000000000005</c:v>
                </c:pt>
                <c:pt idx="48">
                  <c:v>1.0400000000000005</c:v>
                </c:pt>
                <c:pt idx="49">
                  <c:v>1.0600000000000005</c:v>
                </c:pt>
                <c:pt idx="50">
                  <c:v>1.0800000000000005</c:v>
                </c:pt>
                <c:pt idx="51">
                  <c:v>1.1000000000000005</c:v>
                </c:pt>
                <c:pt idx="52">
                  <c:v>1.1200000000000006</c:v>
                </c:pt>
                <c:pt idx="53">
                  <c:v>1.1400000000000006</c:v>
                </c:pt>
                <c:pt idx="54">
                  <c:v>1.1600000000000006</c:v>
                </c:pt>
              </c:numCache>
            </c:numRef>
          </c:xVal>
          <c:yVal>
            <c:numRef>
              <c:f>SpettrodaHseTp!$E$17:$E$642</c:f>
              <c:numCache>
                <c:formatCode>0.00</c:formatCode>
                <c:ptCount val="6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2.3729543259846233E-216</c:v>
                </c:pt>
                <c:pt idx="4">
                  <c:v>1.0993939071568913E-125</c:v>
                </c:pt>
                <c:pt idx="5">
                  <c:v>1.554046666674718E-77</c:v>
                </c:pt>
                <c:pt idx="6">
                  <c:v>4.2085625574822065E-50</c:v>
                </c:pt>
                <c:pt idx="7">
                  <c:v>1.3981215612970259E-33</c:v>
                </c:pt>
                <c:pt idx="8">
                  <c:v>3.5592355108852274E-23</c:v>
                </c:pt>
                <c:pt idx="9">
                  <c:v>2.2398158139014997E-16</c:v>
                </c:pt>
                <c:pt idx="10">
                  <c:v>8.4986623109319121E-12</c:v>
                </c:pt>
                <c:pt idx="11">
                  <c:v>1.2373475506348531E-8</c:v>
                </c:pt>
                <c:pt idx="12">
                  <c:v>2.1092585507280524E-6</c:v>
                </c:pt>
                <c:pt idx="13">
                  <c:v>8.4426684117253685E-5</c:v>
                </c:pt>
                <c:pt idx="14">
                  <c:v>1.2409285887771207E-3</c:v>
                </c:pt>
                <c:pt idx="15">
                  <c:v>8.9956063755423331E-3</c:v>
                </c:pt>
                <c:pt idx="16">
                  <c:v>3.9246452897042414E-2</c:v>
                </c:pt>
                <c:pt idx="17">
                  <c:v>0.11820560916947113</c:v>
                </c:pt>
                <c:pt idx="18">
                  <c:v>0.27062031559987632</c:v>
                </c:pt>
                <c:pt idx="19">
                  <c:v>0.50443651712750437</c:v>
                </c:pt>
                <c:pt idx="20">
                  <c:v>0.80461801882212602</c:v>
                </c:pt>
                <c:pt idx="21">
                  <c:v>1.1391453131576699</c:v>
                </c:pt>
                <c:pt idx="22">
                  <c:v>1.4708583650623428</c:v>
                </c:pt>
                <c:pt idx="23">
                  <c:v>1.7677994137735875</c:v>
                </c:pt>
                <c:pt idx="24">
                  <c:v>2.0086362358679484</c:v>
                </c:pt>
                <c:pt idx="25">
                  <c:v>2.1834360286770864</c:v>
                </c:pt>
                <c:pt idx="26">
                  <c:v>2.2916326654087249</c:v>
                </c:pt>
                <c:pt idx="27">
                  <c:v>2.3389931114255109</c:v>
                </c:pt>
                <c:pt idx="28">
                  <c:v>2.3347358097019781</c:v>
                </c:pt>
                <c:pt idx="29">
                  <c:v>2.2893106108766941</c:v>
                </c:pt>
                <c:pt idx="30">
                  <c:v>2.2129301907462984</c:v>
                </c:pt>
                <c:pt idx="31">
                  <c:v>2.1147395499549</c:v>
                </c:pt>
                <c:pt idx="32">
                  <c:v>2.0024485034533797</c:v>
                </c:pt>
                <c:pt idx="33">
                  <c:v>1.882262295250178</c:v>
                </c:pt>
                <c:pt idx="34">
                  <c:v>1.7589822127557262</c:v>
                </c:pt>
                <c:pt idx="35">
                  <c:v>1.6361876965525994</c:v>
                </c:pt>
                <c:pt idx="36">
                  <c:v>1.5164443263415084</c:v>
                </c:pt>
                <c:pt idx="37">
                  <c:v>1.4015059776467875</c:v>
                </c:pt>
                <c:pt idx="38">
                  <c:v>1.2924953395801755</c:v>
                </c:pt>
                <c:pt idx="39">
                  <c:v>1.1900567759439866</c:v>
                </c:pt>
                <c:pt idx="40">
                  <c:v>1.0944810787512518</c:v>
                </c:pt>
                <c:pt idx="41">
                  <c:v>1.0058045030938416</c:v>
                </c:pt>
                <c:pt idx="42">
                  <c:v>0.92388565851505966</c:v>
                </c:pt>
                <c:pt idx="43">
                  <c:v>0.84846408089771452</c:v>
                </c:pt>
                <c:pt idx="44">
                  <c:v>0.77920407237030487</c:v>
                </c:pt>
                <c:pt idx="45">
                  <c:v>0.71572694565924211</c:v>
                </c:pt>
                <c:pt idx="46">
                  <c:v>0.65763429681366026</c:v>
                </c:pt>
                <c:pt idx="47">
                  <c:v>0.60452443644994092</c:v>
                </c:pt>
                <c:pt idx="48">
                  <c:v>0.55600367142684115</c:v>
                </c:pt>
                <c:pt idx="49">
                  <c:v>0.51169375852825671</c:v>
                </c:pt>
                <c:pt idx="50">
                  <c:v>0.47123654874856025</c:v>
                </c:pt>
                <c:pt idx="51">
                  <c:v>0.43429659849443991</c:v>
                </c:pt>
                <c:pt idx="52">
                  <c:v>0.40056233352776738</c:v>
                </c:pt>
                <c:pt idx="53">
                  <c:v>0.36974620364922017</c:v>
                </c:pt>
                <c:pt idx="54">
                  <c:v>0.3415841526031132</c:v>
                </c:pt>
                <c:pt idx="55">
                  <c:v>0.31583464126959565</c:v>
                </c:pt>
                <c:pt idx="56">
                  <c:v>0.2922773969309993</c:v>
                </c:pt>
                <c:pt idx="57">
                  <c:v>0.27071201243118981</c:v>
                </c:pt>
                <c:pt idx="58">
                  <c:v>0.25095648256389441</c:v>
                </c:pt>
                <c:pt idx="59">
                  <c:v>0.23284573803387457</c:v>
                </c:pt>
                <c:pt idx="60">
                  <c:v>0.21623021751434743</c:v>
                </c:pt>
                <c:pt idx="61">
                  <c:v>0.20097450389362195</c:v>
                </c:pt>
                <c:pt idx="62">
                  <c:v>0.18695604040369765</c:v>
                </c:pt>
                <c:pt idx="63">
                  <c:v>0.17406393492135178</c:v>
                </c:pt>
                <c:pt idx="64">
                  <c:v>0.16219785554809504</c:v>
                </c:pt>
                <c:pt idx="65">
                  <c:v>0.15126701702247139</c:v>
                </c:pt>
                <c:pt idx="66">
                  <c:v>0.14118925515671307</c:v>
                </c:pt>
                <c:pt idx="67">
                  <c:v>0.13189018499135421</c:v>
                </c:pt>
                <c:pt idx="68">
                  <c:v>0.12330243748187943</c:v>
                </c:pt>
                <c:pt idx="69">
                  <c:v>0.11536496909003571</c:v>
                </c:pt>
                <c:pt idx="70">
                  <c:v>0.10802243851583047</c:v>
                </c:pt>
                <c:pt idx="71">
                  <c:v>0.1012246448768768</c:v>
                </c:pt>
                <c:pt idx="72">
                  <c:v>9.4926021848575154E-2</c:v>
                </c:pt>
                <c:pt idx="73">
                  <c:v>8.9085182570389554E-2</c:v>
                </c:pt>
                <c:pt idx="74">
                  <c:v>8.3664510463569181E-2</c:v>
                </c:pt>
                <c:pt idx="75">
                  <c:v>7.862979146830594E-2</c:v>
                </c:pt>
                <c:pt idx="76">
                  <c:v>7.3949883575681122E-2</c:v>
                </c:pt>
                <c:pt idx="77">
                  <c:v>6.9596419889821667E-2</c:v>
                </c:pt>
                <c:pt idx="78">
                  <c:v>6.5543541800674301E-2</c:v>
                </c:pt>
                <c:pt idx="79">
                  <c:v>6.1767659172947374E-2</c:v>
                </c:pt>
                <c:pt idx="80">
                  <c:v>5.8247234759472355E-2</c:v>
                </c:pt>
                <c:pt idx="81">
                  <c:v>5.4962590326410127E-2</c:v>
                </c:pt>
                <c:pt idx="82">
                  <c:v>5.1895732233321896E-2</c:v>
                </c:pt>
                <c:pt idx="83">
                  <c:v>4.9030194443787707E-2</c:v>
                </c:pt>
                <c:pt idx="84">
                  <c:v>4.6350897153070739E-2</c:v>
                </c:pt>
                <c:pt idx="85">
                  <c:v>4.3844019409646925E-2</c:v>
                </c:pt>
                <c:pt idx="86">
                  <c:v>4.1496884278728718E-2</c:v>
                </c:pt>
                <c:pt idx="87">
                  <c:v>3.9297855249748194E-2</c:v>
                </c:pt>
                <c:pt idx="88">
                  <c:v>3.7236242727644538E-2</c:v>
                </c:pt>
                <c:pt idx="89">
                  <c:v>3.5302219571196503E-2</c:v>
                </c:pt>
              </c:numCache>
            </c:numRef>
          </c:yVal>
          <c:smooth val="1"/>
        </c:ser>
        <c:ser>
          <c:idx val="2"/>
          <c:order val="2"/>
          <c:tx>
            <c:v>Gamma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SpettrodaHseTp!$A$14:$A$71</c:f>
              <c:numCache>
                <c:formatCode>0.00</c:formatCode>
                <c:ptCount val="58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0.12000000000000001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0.19999999999999998</c:v>
                </c:pt>
                <c:pt idx="10">
                  <c:v>0.21999999999999997</c:v>
                </c:pt>
                <c:pt idx="11">
                  <c:v>0.23999999999999996</c:v>
                </c:pt>
                <c:pt idx="12">
                  <c:v>0.25999999999999995</c:v>
                </c:pt>
                <c:pt idx="13">
                  <c:v>0.27999999999999997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0.36000000000000004</c:v>
                </c:pt>
                <c:pt idx="18">
                  <c:v>0.38000000000000006</c:v>
                </c:pt>
                <c:pt idx="19">
                  <c:v>0.40000000000000008</c:v>
                </c:pt>
                <c:pt idx="20">
                  <c:v>0.4200000000000001</c:v>
                </c:pt>
                <c:pt idx="21">
                  <c:v>0.44000000000000011</c:v>
                </c:pt>
                <c:pt idx="22">
                  <c:v>0.46000000000000013</c:v>
                </c:pt>
                <c:pt idx="23">
                  <c:v>0.48000000000000015</c:v>
                </c:pt>
                <c:pt idx="24">
                  <c:v>0.50000000000000011</c:v>
                </c:pt>
                <c:pt idx="25">
                  <c:v>0.52000000000000013</c:v>
                </c:pt>
                <c:pt idx="26">
                  <c:v>0.54000000000000015</c:v>
                </c:pt>
                <c:pt idx="27">
                  <c:v>0.56000000000000016</c:v>
                </c:pt>
                <c:pt idx="28">
                  <c:v>0.58000000000000018</c:v>
                </c:pt>
                <c:pt idx="29">
                  <c:v>0.6000000000000002</c:v>
                </c:pt>
                <c:pt idx="30">
                  <c:v>0.62000000000000022</c:v>
                </c:pt>
                <c:pt idx="31">
                  <c:v>0.64000000000000024</c:v>
                </c:pt>
                <c:pt idx="32">
                  <c:v>0.66000000000000025</c:v>
                </c:pt>
                <c:pt idx="33">
                  <c:v>0.68000000000000027</c:v>
                </c:pt>
                <c:pt idx="34">
                  <c:v>0.70000000000000029</c:v>
                </c:pt>
                <c:pt idx="35">
                  <c:v>0.72000000000000031</c:v>
                </c:pt>
                <c:pt idx="36">
                  <c:v>0.74000000000000032</c:v>
                </c:pt>
                <c:pt idx="37">
                  <c:v>0.76000000000000034</c:v>
                </c:pt>
                <c:pt idx="38">
                  <c:v>0.78000000000000036</c:v>
                </c:pt>
                <c:pt idx="39">
                  <c:v>0.80000000000000038</c:v>
                </c:pt>
                <c:pt idx="40">
                  <c:v>0.8200000000000004</c:v>
                </c:pt>
                <c:pt idx="41">
                  <c:v>0.84000000000000041</c:v>
                </c:pt>
                <c:pt idx="42">
                  <c:v>0.86000000000000043</c:v>
                </c:pt>
                <c:pt idx="43">
                  <c:v>0.88000000000000045</c:v>
                </c:pt>
                <c:pt idx="44">
                  <c:v>0.90000000000000047</c:v>
                </c:pt>
                <c:pt idx="45">
                  <c:v>0.92000000000000048</c:v>
                </c:pt>
                <c:pt idx="46">
                  <c:v>0.9400000000000005</c:v>
                </c:pt>
                <c:pt idx="47">
                  <c:v>0.96000000000000052</c:v>
                </c:pt>
                <c:pt idx="48">
                  <c:v>0.98000000000000054</c:v>
                </c:pt>
                <c:pt idx="49">
                  <c:v>1.0000000000000004</c:v>
                </c:pt>
                <c:pt idx="50">
                  <c:v>1.0200000000000005</c:v>
                </c:pt>
                <c:pt idx="51">
                  <c:v>1.0400000000000005</c:v>
                </c:pt>
                <c:pt idx="52">
                  <c:v>1.0600000000000005</c:v>
                </c:pt>
                <c:pt idx="53">
                  <c:v>1.0800000000000005</c:v>
                </c:pt>
                <c:pt idx="54">
                  <c:v>1.1000000000000005</c:v>
                </c:pt>
                <c:pt idx="55">
                  <c:v>1.1200000000000006</c:v>
                </c:pt>
                <c:pt idx="56">
                  <c:v>1.1400000000000006</c:v>
                </c:pt>
                <c:pt idx="57">
                  <c:v>1.1600000000000006</c:v>
                </c:pt>
              </c:numCache>
            </c:numRef>
          </c:xVal>
          <c:yVal>
            <c:numRef>
              <c:f>SpettrodaHseTp!$D$14:$D$71</c:f>
              <c:numCache>
                <c:formatCode>0.00</c:formatCode>
                <c:ptCount val="5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1.0000000000000007</c:v>
                </c:pt>
                <c:pt idx="13">
                  <c:v>1.0000000000000295</c:v>
                </c:pt>
                <c:pt idx="14">
                  <c:v>1.000000000000973</c:v>
                </c:pt>
                <c:pt idx="15">
                  <c:v>1.0000000000261451</c:v>
                </c:pt>
                <c:pt idx="16">
                  <c:v>1.0000000005712211</c:v>
                </c:pt>
                <c:pt idx="17">
                  <c:v>1.0000000101467208</c:v>
                </c:pt>
                <c:pt idx="18">
                  <c:v>1.0000001465391308</c:v>
                </c:pt>
                <c:pt idx="19">
                  <c:v>1.0000017206327778</c:v>
                </c:pt>
                <c:pt idx="20">
                  <c:v>1.0000164260065099</c:v>
                </c:pt>
                <c:pt idx="21">
                  <c:v>1.0001274979142318</c:v>
                </c:pt>
                <c:pt idx="22">
                  <c:v>1.0008048286761437</c:v>
                </c:pt>
                <c:pt idx="23">
                  <c:v>1.0041360428117252</c:v>
                </c:pt>
                <c:pt idx="24">
                  <c:v>1.0173659470662135</c:v>
                </c:pt>
                <c:pt idx="25">
                  <c:v>1.0601267222311137</c:v>
                </c:pt>
                <c:pt idx="26">
                  <c:v>1.1746762058343498</c:v>
                </c:pt>
                <c:pt idx="27">
                  <c:v>1.434624809779333</c:v>
                </c:pt>
                <c:pt idx="28">
                  <c:v>1.9305071116130115</c:v>
                </c:pt>
                <c:pt idx="29">
                  <c:v>2.6504278855982704</c:v>
                </c:pt>
                <c:pt idx="30">
                  <c:v>3.2359258052328466</c:v>
                </c:pt>
                <c:pt idx="31">
                  <c:v>3.1590079021621675</c:v>
                </c:pt>
                <c:pt idx="32">
                  <c:v>2.4993618421728594</c:v>
                </c:pt>
                <c:pt idx="33">
                  <c:v>1.8096085349976285</c:v>
                </c:pt>
                <c:pt idx="34">
                  <c:v>1.3664598585460721</c:v>
                </c:pt>
                <c:pt idx="35">
                  <c:v>1.1429689682989796</c:v>
                </c:pt>
                <c:pt idx="36">
                  <c:v>1.0475970694211587</c:v>
                </c:pt>
                <c:pt idx="37">
                  <c:v>1.0132419670573194</c:v>
                </c:pt>
                <c:pt idx="38">
                  <c:v>1.0030304366547507</c:v>
                </c:pt>
                <c:pt idx="39">
                  <c:v>1.0005660208615879</c:v>
                </c:pt>
                <c:pt idx="40">
                  <c:v>1.000086039162539</c:v>
                </c:pt>
                <c:pt idx="41">
                  <c:v>1.0000106354067178</c:v>
                </c:pt>
                <c:pt idx="42">
                  <c:v>1.0000010688892105</c:v>
                </c:pt>
                <c:pt idx="43">
                  <c:v>1.0000000873412724</c:v>
                </c:pt>
                <c:pt idx="44">
                  <c:v>1.0000000058024698</c:v>
                </c:pt>
                <c:pt idx="45">
                  <c:v>1.00000000031341</c:v>
                </c:pt>
                <c:pt idx="46">
                  <c:v>1.0000000000137632</c:v>
                </c:pt>
                <c:pt idx="47">
                  <c:v>1.0000000000004914</c:v>
                </c:pt>
                <c:pt idx="48">
                  <c:v>1.0000000000000142</c:v>
                </c:pt>
                <c:pt idx="49">
                  <c:v>1.0000000000000004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8434096"/>
        <c:axId val="1298435184"/>
      </c:scatterChart>
      <c:valAx>
        <c:axId val="1298434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35184"/>
        <c:crosses val="autoZero"/>
        <c:crossBetween val="midCat"/>
      </c:valAx>
      <c:valAx>
        <c:axId val="1298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34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image" Target="../media/image4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441325</xdr:colOff>
      <xdr:row>11</xdr:row>
      <xdr:rowOff>93662</xdr:rowOff>
    </xdr:from>
    <xdr:to>
      <xdr:col>20</xdr:col>
      <xdr:colOff>536575</xdr:colOff>
      <xdr:row>54</xdr:row>
      <xdr:rowOff>136525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54</xdr:row>
      <xdr:rowOff>138112</xdr:rowOff>
    </xdr:from>
    <xdr:to>
      <xdr:col>18</xdr:col>
      <xdr:colOff>38100</xdr:colOff>
      <xdr:row>79</xdr:row>
      <xdr:rowOff>95250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333375</xdr:colOff>
      <xdr:row>37</xdr:row>
      <xdr:rowOff>63500</xdr:rowOff>
    </xdr:from>
    <xdr:to>
      <xdr:col>18</xdr:col>
      <xdr:colOff>238125</xdr:colOff>
      <xdr:row>62</xdr:row>
      <xdr:rowOff>20638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</xdr:col>
      <xdr:colOff>312420</xdr:colOff>
      <xdr:row>5</xdr:row>
      <xdr:rowOff>83820</xdr:rowOff>
    </xdr:from>
    <xdr:ext cx="2132187" cy="436786"/>
    <xdr:sp macro="" textlink="">
      <xdr:nvSpPr>
        <xdr:cNvPr id="5" name="CasellaDiTesto 4"/>
        <xdr:cNvSpPr txBox="1"/>
      </xdr:nvSpPr>
      <xdr:spPr>
        <a:xfrm>
          <a:off x="2202180" y="1066800"/>
          <a:ext cx="2132187" cy="436786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I</a:t>
          </a:r>
          <a:r>
            <a:rPr lang="it-IT" sz="1100" baseline="0"/>
            <a:t> termini dello spettro JONNSWAP</a:t>
          </a:r>
        </a:p>
        <a:p>
          <a:r>
            <a:rPr lang="it-IT" sz="1100" baseline="0"/>
            <a:t>sono già programmati qua:</a:t>
          </a:r>
          <a:endParaRPr lang="it-IT" sz="1100"/>
        </a:p>
      </xdr:txBody>
    </xdr:sp>
    <xdr:clientData/>
  </xdr:oneCellAnchor>
  <xdr:twoCellAnchor>
    <xdr:from>
      <xdr:col>1</xdr:col>
      <xdr:colOff>426720</xdr:colOff>
      <xdr:row>7</xdr:row>
      <xdr:rowOff>121920</xdr:rowOff>
    </xdr:from>
    <xdr:to>
      <xdr:col>3</xdr:col>
      <xdr:colOff>236220</xdr:colOff>
      <xdr:row>12</xdr:row>
      <xdr:rowOff>121920</xdr:rowOff>
    </xdr:to>
    <xdr:cxnSp macro="">
      <xdr:nvCxnSpPr>
        <xdr:cNvPr id="7" name="Connettore 2 6"/>
        <xdr:cNvCxnSpPr/>
      </xdr:nvCxnSpPr>
      <xdr:spPr>
        <a:xfrm flipH="1">
          <a:off x="1661160" y="1524000"/>
          <a:ext cx="1089660" cy="104394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7</xdr:row>
      <xdr:rowOff>137160</xdr:rowOff>
    </xdr:from>
    <xdr:to>
      <xdr:col>3</xdr:col>
      <xdr:colOff>220980</xdr:colOff>
      <xdr:row>13</xdr:row>
      <xdr:rowOff>38100</xdr:rowOff>
    </xdr:to>
    <xdr:cxnSp macro="">
      <xdr:nvCxnSpPr>
        <xdr:cNvPr id="11" name="Connettore 2 10"/>
        <xdr:cNvCxnSpPr/>
      </xdr:nvCxnSpPr>
      <xdr:spPr>
        <a:xfrm flipH="1">
          <a:off x="2316480" y="1539240"/>
          <a:ext cx="419100" cy="112776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335280</xdr:colOff>
      <xdr:row>7</xdr:row>
      <xdr:rowOff>114300</xdr:rowOff>
    </xdr:from>
    <xdr:to>
      <xdr:col>3</xdr:col>
      <xdr:colOff>426720</xdr:colOff>
      <xdr:row>13</xdr:row>
      <xdr:rowOff>76200</xdr:rowOff>
    </xdr:to>
    <xdr:cxnSp macro="">
      <xdr:nvCxnSpPr>
        <xdr:cNvPr id="14" name="Connettore 2 13"/>
        <xdr:cNvCxnSpPr/>
      </xdr:nvCxnSpPr>
      <xdr:spPr>
        <a:xfrm>
          <a:off x="2849880" y="1516380"/>
          <a:ext cx="91440" cy="118872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99060</xdr:colOff>
      <xdr:row>8</xdr:row>
      <xdr:rowOff>0</xdr:rowOff>
    </xdr:from>
    <xdr:ext cx="2477666" cy="264560"/>
    <xdr:sp macro="" textlink="">
      <xdr:nvSpPr>
        <xdr:cNvPr id="10" name="CasellaDiTesto 9"/>
        <xdr:cNvSpPr txBox="1"/>
      </xdr:nvSpPr>
      <xdr:spPr>
        <a:xfrm>
          <a:off x="4488180" y="1630680"/>
          <a:ext cx="2477666" cy="264560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Però  sigma va aggiustato</a:t>
          </a:r>
          <a:r>
            <a:rPr lang="it-IT" sz="1100" baseline="0"/>
            <a:t> manualmente</a:t>
          </a:r>
          <a:endParaRPr lang="it-IT" sz="1100"/>
        </a:p>
      </xdr:txBody>
    </xdr:sp>
    <xdr:clientData/>
  </xdr:oneCellAnchor>
  <xdr:twoCellAnchor>
    <xdr:from>
      <xdr:col>3</xdr:col>
      <xdr:colOff>548640</xdr:colOff>
      <xdr:row>8</xdr:row>
      <xdr:rowOff>76200</xdr:rowOff>
    </xdr:from>
    <xdr:to>
      <xdr:col>6</xdr:col>
      <xdr:colOff>205740</xdr:colOff>
      <xdr:row>16</xdr:row>
      <xdr:rowOff>0</xdr:rowOff>
    </xdr:to>
    <xdr:cxnSp macro="">
      <xdr:nvCxnSpPr>
        <xdr:cNvPr id="15" name="Connettore 2 14"/>
        <xdr:cNvCxnSpPr/>
      </xdr:nvCxnSpPr>
      <xdr:spPr>
        <a:xfrm flipH="1">
          <a:off x="3063240" y="1706880"/>
          <a:ext cx="1531620" cy="149352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464820</xdr:colOff>
      <xdr:row>7</xdr:row>
      <xdr:rowOff>175260</xdr:rowOff>
    </xdr:from>
    <xdr:to>
      <xdr:col>7</xdr:col>
      <xdr:colOff>76200</xdr:colOff>
      <xdr:row>8</xdr:row>
      <xdr:rowOff>213360</xdr:rowOff>
    </xdr:to>
    <xdr:cxnSp macro="">
      <xdr:nvCxnSpPr>
        <xdr:cNvPr id="18" name="Connettore 2 17"/>
        <xdr:cNvCxnSpPr/>
      </xdr:nvCxnSpPr>
      <xdr:spPr>
        <a:xfrm>
          <a:off x="1699260" y="1577340"/>
          <a:ext cx="3390900" cy="26670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495300</xdr:colOff>
      <xdr:row>3</xdr:row>
      <xdr:rowOff>160020</xdr:rowOff>
    </xdr:from>
    <xdr:ext cx="184731" cy="264560"/>
    <xdr:sp macro="" textlink="">
      <xdr:nvSpPr>
        <xdr:cNvPr id="21" name="CasellaDiTesto 20"/>
        <xdr:cNvSpPr txBox="1"/>
      </xdr:nvSpPr>
      <xdr:spPr>
        <a:xfrm>
          <a:off x="5509260" y="7696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525780</xdr:colOff>
      <xdr:row>1</xdr:row>
      <xdr:rowOff>60960</xdr:rowOff>
    </xdr:from>
    <xdr:ext cx="3923253" cy="452432"/>
    <xdr:sp macro="" textlink="">
      <xdr:nvSpPr>
        <xdr:cNvPr id="22" name="CasellaDiTesto 21"/>
        <xdr:cNvSpPr txBox="1"/>
      </xdr:nvSpPr>
      <xdr:spPr>
        <a:xfrm>
          <a:off x="2415540" y="289560"/>
          <a:ext cx="3923253" cy="452432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Rappresentare in diagramma,  </a:t>
          </a:r>
        </a:p>
        <a:p>
          <a:r>
            <a:rPr lang="it-IT" sz="1100"/>
            <a:t>le tre parti dello spettro JONSWAP/ Moskovitz </a:t>
          </a:r>
          <a:r>
            <a:rPr lang="de-DE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Assumere </a:t>
          </a:r>
          <a:r>
            <a:rPr lang="el-GR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γ=3,3</a:t>
          </a:r>
          <a:r>
            <a:rPr lang="el-GR"/>
            <a:t> </a:t>
          </a:r>
          <a:r>
            <a:rPr lang="it-IT" sz="1100"/>
            <a:t> </a:t>
          </a:r>
        </a:p>
      </xdr:txBody>
    </xdr:sp>
    <xdr:clientData/>
  </xdr:oneCellAnchor>
  <xdr:twoCellAnchor editAs="oneCell">
    <xdr:from>
      <xdr:col>8</xdr:col>
      <xdr:colOff>603250</xdr:colOff>
      <xdr:row>5</xdr:row>
      <xdr:rowOff>25400</xdr:rowOff>
    </xdr:from>
    <xdr:to>
      <xdr:col>12</xdr:col>
      <xdr:colOff>473710</xdr:colOff>
      <xdr:row>7</xdr:row>
      <xdr:rowOff>118745</xdr:rowOff>
    </xdr:to>
    <xdr:pic>
      <xdr:nvPicPr>
        <xdr:cNvPr id="17" name="Immagine 16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7300" y="1009650"/>
          <a:ext cx="2410460" cy="4870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50800</xdr:colOff>
      <xdr:row>5</xdr:row>
      <xdr:rowOff>50800</xdr:rowOff>
    </xdr:from>
    <xdr:to>
      <xdr:col>16</xdr:col>
      <xdr:colOff>607695</xdr:colOff>
      <xdr:row>7</xdr:row>
      <xdr:rowOff>180975</xdr:rowOff>
    </xdr:to>
    <xdr:pic>
      <xdr:nvPicPr>
        <xdr:cNvPr id="20" name="Immagine 19"/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9850" y="1035050"/>
          <a:ext cx="2461895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346075</xdr:colOff>
      <xdr:row>10</xdr:row>
      <xdr:rowOff>119062</xdr:rowOff>
    </xdr:from>
    <xdr:to>
      <xdr:col>19</xdr:col>
      <xdr:colOff>441325</xdr:colOff>
      <xdr:row>53</xdr:row>
      <xdr:rowOff>161925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431800</xdr:colOff>
      <xdr:row>55</xdr:row>
      <xdr:rowOff>42862</xdr:rowOff>
    </xdr:from>
    <xdr:to>
      <xdr:col>21</xdr:col>
      <xdr:colOff>336550</xdr:colOff>
      <xdr:row>80</xdr:row>
      <xdr:rowOff>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631825</xdr:colOff>
      <xdr:row>80</xdr:row>
      <xdr:rowOff>114300</xdr:rowOff>
    </xdr:from>
    <xdr:to>
      <xdr:col>19</xdr:col>
      <xdr:colOff>536575</xdr:colOff>
      <xdr:row>105</xdr:row>
      <xdr:rowOff>71438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6</xdr:col>
      <xdr:colOff>99060</xdr:colOff>
      <xdr:row>8</xdr:row>
      <xdr:rowOff>0</xdr:rowOff>
    </xdr:from>
    <xdr:ext cx="2477666" cy="264560"/>
    <xdr:sp macro="" textlink="">
      <xdr:nvSpPr>
        <xdr:cNvPr id="9" name="CasellaDiTesto 8"/>
        <xdr:cNvSpPr txBox="1"/>
      </xdr:nvSpPr>
      <xdr:spPr>
        <a:xfrm>
          <a:off x="4563110" y="1587500"/>
          <a:ext cx="2477666" cy="264560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Però  sigma va aggiustato</a:t>
          </a:r>
          <a:r>
            <a:rPr lang="it-IT" sz="1100" baseline="0"/>
            <a:t> manualmente</a:t>
          </a:r>
          <a:endParaRPr lang="it-IT" sz="1100"/>
        </a:p>
      </xdr:txBody>
    </xdr:sp>
    <xdr:clientData/>
  </xdr:oneCellAnchor>
  <xdr:twoCellAnchor>
    <xdr:from>
      <xdr:col>3</xdr:col>
      <xdr:colOff>548640</xdr:colOff>
      <xdr:row>8</xdr:row>
      <xdr:rowOff>76200</xdr:rowOff>
    </xdr:from>
    <xdr:to>
      <xdr:col>6</xdr:col>
      <xdr:colOff>205740</xdr:colOff>
      <xdr:row>16</xdr:row>
      <xdr:rowOff>0</xdr:rowOff>
    </xdr:to>
    <xdr:cxnSp macro="">
      <xdr:nvCxnSpPr>
        <xdr:cNvPr id="10" name="Connettore 2 9"/>
        <xdr:cNvCxnSpPr/>
      </xdr:nvCxnSpPr>
      <xdr:spPr>
        <a:xfrm flipH="1">
          <a:off x="3107690" y="1663700"/>
          <a:ext cx="1562100" cy="144780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464820</xdr:colOff>
      <xdr:row>7</xdr:row>
      <xdr:rowOff>175260</xdr:rowOff>
    </xdr:from>
    <xdr:to>
      <xdr:col>7</xdr:col>
      <xdr:colOff>76200</xdr:colOff>
      <xdr:row>8</xdr:row>
      <xdr:rowOff>213360</xdr:rowOff>
    </xdr:to>
    <xdr:cxnSp macro="">
      <xdr:nvCxnSpPr>
        <xdr:cNvPr id="11" name="Connettore 2 10"/>
        <xdr:cNvCxnSpPr/>
      </xdr:nvCxnSpPr>
      <xdr:spPr>
        <a:xfrm>
          <a:off x="1722120" y="1553210"/>
          <a:ext cx="3453130" cy="24130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495300</xdr:colOff>
      <xdr:row>3</xdr:row>
      <xdr:rowOff>160020</xdr:rowOff>
    </xdr:from>
    <xdr:ext cx="184731" cy="264560"/>
    <xdr:sp macro="" textlink="">
      <xdr:nvSpPr>
        <xdr:cNvPr id="12" name="CasellaDiTesto 11"/>
        <xdr:cNvSpPr txBox="1"/>
      </xdr:nvSpPr>
      <xdr:spPr>
        <a:xfrm>
          <a:off x="5594350" y="7759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525780</xdr:colOff>
      <xdr:row>1</xdr:row>
      <xdr:rowOff>60960</xdr:rowOff>
    </xdr:from>
    <xdr:ext cx="3923253" cy="452432"/>
    <xdr:sp macro="" textlink="">
      <xdr:nvSpPr>
        <xdr:cNvPr id="13" name="CasellaDiTesto 12"/>
        <xdr:cNvSpPr txBox="1"/>
      </xdr:nvSpPr>
      <xdr:spPr>
        <a:xfrm>
          <a:off x="2449830" y="295910"/>
          <a:ext cx="3923253" cy="452432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Rappresentare in diagramma,  </a:t>
          </a:r>
        </a:p>
        <a:p>
          <a:r>
            <a:rPr lang="it-IT" sz="1100"/>
            <a:t>le tre parti dello spettro JONSWAP/ Moskovitz </a:t>
          </a:r>
          <a:r>
            <a:rPr lang="de-DE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Assumere </a:t>
          </a:r>
          <a:r>
            <a:rPr lang="el-GR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γ=3,3</a:t>
          </a:r>
          <a:r>
            <a:rPr lang="el-GR"/>
            <a:t> </a:t>
          </a:r>
          <a:r>
            <a:rPr lang="it-IT" sz="1100"/>
            <a:t> </a:t>
          </a:r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306961" cy="264560"/>
    <xdr:sp macro="" textlink="">
      <xdr:nvSpPr>
        <xdr:cNvPr id="14" name="CasellaDiTesto 13"/>
        <xdr:cNvSpPr txBox="1"/>
      </xdr:nvSpPr>
      <xdr:spPr>
        <a:xfrm>
          <a:off x="5099050" y="984250"/>
          <a:ext cx="1306961" cy="264560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 NorskeVeritas p.14</a:t>
          </a:r>
        </a:p>
      </xdr:txBody>
    </xdr:sp>
    <xdr:clientData/>
  </xdr:oneCellAnchor>
  <xdr:twoCellAnchor editAs="oneCell">
    <xdr:from>
      <xdr:col>10</xdr:col>
      <xdr:colOff>171450</xdr:colOff>
      <xdr:row>2</xdr:row>
      <xdr:rowOff>120650</xdr:rowOff>
    </xdr:from>
    <xdr:to>
      <xdr:col>13</xdr:col>
      <xdr:colOff>546100</xdr:colOff>
      <xdr:row>5</xdr:row>
      <xdr:rowOff>38100</xdr:rowOff>
    </xdr:to>
    <xdr:pic>
      <xdr:nvPicPr>
        <xdr:cNvPr id="17" name="Immagine 1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5500" y="552450"/>
          <a:ext cx="2279650" cy="46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7</xdr:row>
      <xdr:rowOff>0</xdr:rowOff>
    </xdr:from>
    <xdr:to>
      <xdr:col>19</xdr:col>
      <xdr:colOff>425450</xdr:colOff>
      <xdr:row>16</xdr:row>
      <xdr:rowOff>177800</xdr:rowOff>
    </xdr:to>
    <xdr:pic>
      <xdr:nvPicPr>
        <xdr:cNvPr id="18" name="Immagine 1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39050" y="1377950"/>
          <a:ext cx="5505450" cy="1911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99060</xdr:colOff>
      <xdr:row>9</xdr:row>
      <xdr:rowOff>22860</xdr:rowOff>
    </xdr:from>
    <xdr:to>
      <xdr:col>3</xdr:col>
      <xdr:colOff>601980</xdr:colOff>
      <xdr:row>13</xdr:row>
      <xdr:rowOff>129540</xdr:rowOff>
    </xdr:to>
    <xdr:cxnSp macro="">
      <xdr:nvCxnSpPr>
        <xdr:cNvPr id="5" name="Connettore 2 4"/>
        <xdr:cNvCxnSpPr/>
      </xdr:nvCxnSpPr>
      <xdr:spPr>
        <a:xfrm flipH="1">
          <a:off x="2613660" y="1882140"/>
          <a:ext cx="502920" cy="876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90734</xdr:colOff>
      <xdr:row>10</xdr:row>
      <xdr:rowOff>10066</xdr:rowOff>
    </xdr:from>
    <xdr:to>
      <xdr:col>5</xdr:col>
      <xdr:colOff>304800</xdr:colOff>
      <xdr:row>14</xdr:row>
      <xdr:rowOff>38100</xdr:rowOff>
    </xdr:to>
    <xdr:cxnSp macro="">
      <xdr:nvCxnSpPr>
        <xdr:cNvPr id="6" name="Connettore 2 5"/>
        <xdr:cNvCxnSpPr/>
      </xdr:nvCxnSpPr>
      <xdr:spPr>
        <a:xfrm>
          <a:off x="3230174" y="2059846"/>
          <a:ext cx="838906" cy="79765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129540</xdr:colOff>
      <xdr:row>1</xdr:row>
      <xdr:rowOff>0</xdr:rowOff>
    </xdr:from>
    <xdr:ext cx="2549096" cy="436786"/>
    <xdr:sp macro="" textlink="">
      <xdr:nvSpPr>
        <xdr:cNvPr id="7" name="CasellaDiTesto 6"/>
        <xdr:cNvSpPr txBox="1"/>
      </xdr:nvSpPr>
      <xdr:spPr>
        <a:xfrm>
          <a:off x="2667000" y="236220"/>
          <a:ext cx="2549096" cy="436786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 unico diagramma, lo spettro JONSWAP</a:t>
          </a:r>
        </a:p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 </a:t>
          </a: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variare di F</a:t>
          </a:r>
          <a:endParaRPr lang="it-IT" sz="1100"/>
        </a:p>
      </xdr:txBody>
    </xdr:sp>
    <xdr:clientData/>
  </xdr:oneCellAnchor>
  <xdr:oneCellAnchor>
    <xdr:from>
      <xdr:col>12</xdr:col>
      <xdr:colOff>220980</xdr:colOff>
      <xdr:row>5</xdr:row>
      <xdr:rowOff>0</xdr:rowOff>
    </xdr:from>
    <xdr:ext cx="1758430" cy="436786"/>
    <xdr:sp macro="" textlink="">
      <xdr:nvSpPr>
        <xdr:cNvPr id="10" name="CasellaDiTesto 9"/>
        <xdr:cNvSpPr txBox="1"/>
      </xdr:nvSpPr>
      <xdr:spPr>
        <a:xfrm>
          <a:off x="7802880" y="982980"/>
          <a:ext cx="1758430" cy="436786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Modificare la</a:t>
          </a:r>
          <a:r>
            <a:rPr lang="it-IT" sz="1100" baseline="0"/>
            <a:t> numerazione </a:t>
          </a:r>
        </a:p>
        <a:p>
          <a:r>
            <a:rPr lang="it-IT" sz="1100" baseline="0"/>
            <a:t>delle celle !</a:t>
          </a:r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opLeftCell="A4" workbookViewId="0">
      <selection activeCell="C20" sqref="C20"/>
    </sheetView>
  </sheetViews>
  <sheetFormatPr defaultColWidth="9.08984375" defaultRowHeight="14.5" x14ac:dyDescent="0.35"/>
  <cols>
    <col min="1" max="1" width="18" style="3" bestFit="1" customWidth="1"/>
    <col min="2" max="2" width="9.54296875" style="2" bestFit="1" customWidth="1"/>
    <col min="3" max="5" width="9.08984375" style="2"/>
    <col min="6" max="6" width="9.08984375" style="11"/>
    <col min="7" max="16384" width="9.08984375" style="2"/>
  </cols>
  <sheetData>
    <row r="1" spans="1:7" ht="18.5" x14ac:dyDescent="0.45">
      <c r="A1" s="1"/>
      <c r="E1" s="5"/>
    </row>
    <row r="2" spans="1:7" ht="15.5" x14ac:dyDescent="0.35">
      <c r="E2" s="6"/>
    </row>
    <row r="3" spans="1:7" x14ac:dyDescent="0.35">
      <c r="A3" s="3" t="s">
        <v>0</v>
      </c>
      <c r="B3" s="2">
        <v>10</v>
      </c>
    </row>
    <row r="4" spans="1:7" x14ac:dyDescent="0.35">
      <c r="A4" s="3" t="s">
        <v>1</v>
      </c>
      <c r="B4" s="2">
        <f>10^4</f>
        <v>10000</v>
      </c>
    </row>
    <row r="6" spans="1:7" x14ac:dyDescent="0.35">
      <c r="A6" s="3" t="s">
        <v>2</v>
      </c>
      <c r="B6" s="2">
        <f>0.076*((B3^2)/(B4*9.81))^0.22</f>
        <v>1.6697306169269892E-2</v>
      </c>
    </row>
    <row r="7" spans="1:7" ht="16.5" x14ac:dyDescent="0.45">
      <c r="A7" s="3" t="s">
        <v>3</v>
      </c>
      <c r="B7" s="2">
        <f>22*((9.81^2)/(B3*B4))^0.333333333333333</f>
        <v>2.1720443353484877</v>
      </c>
    </row>
    <row r="8" spans="1:7" ht="16.5" x14ac:dyDescent="0.45">
      <c r="A8" s="3" t="s">
        <v>4</v>
      </c>
      <c r="B8" s="2">
        <v>7.0000000000000007E-2</v>
      </c>
      <c r="C8" s="2" t="s">
        <v>5</v>
      </c>
    </row>
    <row r="9" spans="1:7" ht="16.5" x14ac:dyDescent="0.45">
      <c r="A9" s="3" t="s">
        <v>4</v>
      </c>
      <c r="B9" s="2">
        <v>0.09</v>
      </c>
      <c r="C9" s="2" t="s">
        <v>6</v>
      </c>
    </row>
    <row r="10" spans="1:7" x14ac:dyDescent="0.35">
      <c r="A10" s="3" t="s">
        <v>7</v>
      </c>
      <c r="B10" s="2">
        <v>3.3</v>
      </c>
    </row>
    <row r="12" spans="1:7" ht="16.5" x14ac:dyDescent="0.35">
      <c r="A12" s="4" t="s">
        <v>8</v>
      </c>
      <c r="B12" s="3" t="s">
        <v>9</v>
      </c>
      <c r="C12" s="2" t="s">
        <v>10</v>
      </c>
      <c r="D12" s="3" t="s">
        <v>11</v>
      </c>
      <c r="E12" s="2" t="s">
        <v>14</v>
      </c>
      <c r="F12" s="11" t="s">
        <v>13</v>
      </c>
    </row>
    <row r="13" spans="1:7" x14ac:dyDescent="0.35">
      <c r="A13" s="3" t="s">
        <v>8</v>
      </c>
    </row>
    <row r="14" spans="1:7" x14ac:dyDescent="0.35">
      <c r="A14" s="3">
        <v>0.1</v>
      </c>
      <c r="B14" s="2">
        <f>+($B$6*9.81^2)/(A14^5)</f>
        <v>160688.36262364732</v>
      </c>
      <c r="C14" s="2">
        <f>+EXP(-(1.25)*($B$7/A14)^4)</f>
        <v>0</v>
      </c>
      <c r="D14" s="2">
        <f>+$B$10^(EXP(-((A14-$B$7)^2)/(2*($B$8*$B$7)^2)))</f>
        <v>1</v>
      </c>
      <c r="E14" s="2">
        <f>+B14*C14</f>
        <v>0</v>
      </c>
      <c r="F14" s="11">
        <f>+B14*C14*D14</f>
        <v>0</v>
      </c>
      <c r="G14" s="14"/>
    </row>
    <row r="15" spans="1:7" x14ac:dyDescent="0.35">
      <c r="A15" s="3">
        <f>+A14+0.1</f>
        <v>0.2</v>
      </c>
      <c r="B15" s="2">
        <f t="shared" ref="B15:B71" si="0">+($B$6*9.81^2)/(A15^5)</f>
        <v>5021.5113319889788</v>
      </c>
      <c r="C15" s="2">
        <f t="shared" ref="C15:C71" si="1">+EXP(-(1.25)*($B$7/A15)^4)</f>
        <v>0</v>
      </c>
      <c r="D15" s="2">
        <f t="shared" ref="D15:D46" si="2">+$B$10^(EXP(-((A15-$B$7)^2)/(2*($B$8*$B$7)^2)))</f>
        <v>1</v>
      </c>
      <c r="E15" s="2">
        <f t="shared" ref="E15:E71" si="3">+B15*C15</f>
        <v>0</v>
      </c>
      <c r="F15" s="11">
        <f t="shared" ref="F15:F71" si="4">+B15*C15*D15</f>
        <v>0</v>
      </c>
    </row>
    <row r="16" spans="1:7" x14ac:dyDescent="0.35">
      <c r="A16" s="3">
        <f t="shared" ref="A16:A71" si="5">+A15+0.1</f>
        <v>0.30000000000000004</v>
      </c>
      <c r="B16" s="2">
        <f t="shared" si="0"/>
        <v>661.26898199031825</v>
      </c>
      <c r="C16" s="2">
        <f t="shared" si="1"/>
        <v>0</v>
      </c>
      <c r="D16" s="2">
        <f t="shared" si="2"/>
        <v>1</v>
      </c>
      <c r="E16" s="2">
        <f t="shared" si="3"/>
        <v>0</v>
      </c>
      <c r="F16" s="11">
        <f t="shared" si="4"/>
        <v>0</v>
      </c>
    </row>
    <row r="17" spans="1:6" x14ac:dyDescent="0.35">
      <c r="A17" s="3">
        <f>+A16+0.1</f>
        <v>0.4</v>
      </c>
      <c r="B17" s="2">
        <f t="shared" si="0"/>
        <v>156.92222912465559</v>
      </c>
      <c r="C17" s="2">
        <f t="shared" si="1"/>
        <v>0</v>
      </c>
      <c r="D17" s="2">
        <f t="shared" si="2"/>
        <v>1</v>
      </c>
      <c r="E17" s="2">
        <f t="shared" si="3"/>
        <v>0</v>
      </c>
      <c r="F17" s="11">
        <f t="shared" si="4"/>
        <v>0</v>
      </c>
    </row>
    <row r="18" spans="1:6" x14ac:dyDescent="0.35">
      <c r="A18" s="3">
        <v>0.45</v>
      </c>
      <c r="B18" s="2">
        <f t="shared" si="0"/>
        <v>87.080688986379386</v>
      </c>
      <c r="C18" s="2">
        <f t="shared" si="1"/>
        <v>2.1951989409541638E-295</v>
      </c>
      <c r="D18" s="2">
        <f t="shared" si="2"/>
        <v>1</v>
      </c>
      <c r="E18" s="2">
        <f t="shared" si="3"/>
        <v>1.9115943624045895E-293</v>
      </c>
      <c r="F18" s="11">
        <f t="shared" si="4"/>
        <v>1.9115943624045895E-293</v>
      </c>
    </row>
    <row r="19" spans="1:6" x14ac:dyDescent="0.35">
      <c r="A19" s="3">
        <f>+A17+0.1</f>
        <v>0.5</v>
      </c>
      <c r="B19" s="2">
        <f t="shared" si="0"/>
        <v>51.420276039567177</v>
      </c>
      <c r="C19" s="2">
        <f t="shared" si="1"/>
        <v>4.7265147292520675E-194</v>
      </c>
      <c r="D19" s="2">
        <f t="shared" si="2"/>
        <v>1</v>
      </c>
      <c r="E19" s="2">
        <f t="shared" si="3"/>
        <v>2.4303869208322145E-192</v>
      </c>
      <c r="F19" s="11">
        <f t="shared" si="4"/>
        <v>2.4303869208322145E-192</v>
      </c>
    </row>
    <row r="20" spans="1:6" x14ac:dyDescent="0.35">
      <c r="A20" s="3">
        <v>0.55000000000000004</v>
      </c>
      <c r="B20" s="2">
        <f t="shared" si="0"/>
        <v>31.927945830555018</v>
      </c>
      <c r="C20" s="2">
        <f t="shared" si="1"/>
        <v>9.0387890131379638E-133</v>
      </c>
      <c r="D20" s="2">
        <f t="shared" si="2"/>
        <v>1</v>
      </c>
      <c r="E20" s="2">
        <f t="shared" si="3"/>
        <v>2.8858996598528476E-131</v>
      </c>
      <c r="F20" s="11">
        <f t="shared" si="4"/>
        <v>2.8858996598528476E-131</v>
      </c>
    </row>
    <row r="21" spans="1:6" x14ac:dyDescent="0.35">
      <c r="A21" s="3">
        <f>+A19+0.1</f>
        <v>0.6</v>
      </c>
      <c r="B21" s="2">
        <f t="shared" si="0"/>
        <v>20.66465568719746</v>
      </c>
      <c r="C21" s="2">
        <f t="shared" si="1"/>
        <v>5.8640912717514169E-94</v>
      </c>
      <c r="D21" s="2">
        <f t="shared" si="2"/>
        <v>1</v>
      </c>
      <c r="E21" s="2">
        <f t="shared" si="3"/>
        <v>1.211794270490429E-92</v>
      </c>
      <c r="F21" s="11">
        <f t="shared" si="4"/>
        <v>1.211794270490429E-92</v>
      </c>
    </row>
    <row r="22" spans="1:6" x14ac:dyDescent="0.35">
      <c r="A22" s="3">
        <v>0.65</v>
      </c>
      <c r="B22" s="2">
        <f t="shared" si="0"/>
        <v>13.84897534819325</v>
      </c>
      <c r="C22" s="2">
        <f t="shared" si="1"/>
        <v>2.048250220419819E-68</v>
      </c>
      <c r="D22" s="2">
        <f t="shared" si="2"/>
        <v>1</v>
      </c>
      <c r="E22" s="2">
        <f t="shared" si="3"/>
        <v>2.8366166809525465E-67</v>
      </c>
      <c r="F22" s="11">
        <f t="shared" si="4"/>
        <v>2.8366166809525465E-67</v>
      </c>
    </row>
    <row r="23" spans="1:6" x14ac:dyDescent="0.35">
      <c r="A23" s="3">
        <f>+A21+0.1</f>
        <v>0.7</v>
      </c>
      <c r="B23" s="2">
        <f t="shared" si="0"/>
        <v>9.5607998229099476</v>
      </c>
      <c r="C23" s="2">
        <f t="shared" si="1"/>
        <v>4.7402015447962124E-51</v>
      </c>
      <c r="D23" s="2">
        <f t="shared" si="2"/>
        <v>1</v>
      </c>
      <c r="E23" s="2">
        <f t="shared" si="3"/>
        <v>4.5320118090045086E-50</v>
      </c>
      <c r="F23" s="11">
        <f t="shared" si="4"/>
        <v>4.5320118090045086E-50</v>
      </c>
    </row>
    <row r="24" spans="1:6" x14ac:dyDescent="0.35">
      <c r="A24" s="3">
        <v>0.75</v>
      </c>
      <c r="B24" s="2">
        <f t="shared" si="0"/>
        <v>6.7713943755808632</v>
      </c>
      <c r="C24" s="2">
        <f t="shared" si="1"/>
        <v>6.4901542011658225E-39</v>
      </c>
      <c r="D24" s="2">
        <f t="shared" si="2"/>
        <v>1</v>
      </c>
      <c r="E24" s="2">
        <f t="shared" si="3"/>
        <v>4.3947393654426762E-38</v>
      </c>
      <c r="F24" s="11">
        <f t="shared" si="4"/>
        <v>4.3947393654426762E-38</v>
      </c>
    </row>
    <row r="25" spans="1:6" x14ac:dyDescent="0.35">
      <c r="A25" s="3">
        <f>+A23+0.1</f>
        <v>0.79999999999999993</v>
      </c>
      <c r="B25" s="2">
        <f t="shared" si="0"/>
        <v>4.9038196601454924</v>
      </c>
      <c r="C25" s="2">
        <f t="shared" si="1"/>
        <v>3.1686626846280612E-30</v>
      </c>
      <c r="D25" s="2">
        <f t="shared" si="2"/>
        <v>1</v>
      </c>
      <c r="E25" s="2">
        <f t="shared" si="3"/>
        <v>1.5538550369248484E-29</v>
      </c>
      <c r="F25" s="11">
        <f t="shared" si="4"/>
        <v>1.5538550369248484E-29</v>
      </c>
    </row>
    <row r="26" spans="1:6" x14ac:dyDescent="0.35">
      <c r="A26" s="3">
        <v>0.85</v>
      </c>
      <c r="B26" s="2">
        <f t="shared" si="0"/>
        <v>3.6215109014194522</v>
      </c>
      <c r="C26" s="2">
        <f t="shared" si="1"/>
        <v>7.1297089958000667E-24</v>
      </c>
      <c r="D26" s="2">
        <f t="shared" si="2"/>
        <v>1</v>
      </c>
      <c r="E26" s="2">
        <f t="shared" si="3"/>
        <v>2.5820318852238277E-23</v>
      </c>
      <c r="F26" s="11">
        <f t="shared" si="4"/>
        <v>2.5820318852238277E-23</v>
      </c>
    </row>
    <row r="27" spans="1:6" x14ac:dyDescent="0.35">
      <c r="A27" s="3">
        <f>+A25+0.1</f>
        <v>0.89999999999999991</v>
      </c>
      <c r="B27" s="2">
        <f t="shared" si="0"/>
        <v>2.7212715308243585</v>
      </c>
      <c r="C27" s="2">
        <f t="shared" si="1"/>
        <v>3.8356777897055373E-19</v>
      </c>
      <c r="D27" s="2">
        <f t="shared" si="2"/>
        <v>1.0000000000000007</v>
      </c>
      <c r="E27" s="2">
        <f t="shared" si="3"/>
        <v>1.0437920770540978E-18</v>
      </c>
      <c r="F27" s="11">
        <f t="shared" si="4"/>
        <v>1.0437920770540986E-18</v>
      </c>
    </row>
    <row r="28" spans="1:6" x14ac:dyDescent="0.35">
      <c r="A28" s="3">
        <v>0.91</v>
      </c>
      <c r="B28" s="2">
        <f t="shared" si="0"/>
        <v>2.5750013662821387</v>
      </c>
      <c r="C28" s="2">
        <f t="shared" si="1"/>
        <v>2.3993721756758792E-18</v>
      </c>
      <c r="D28" s="2">
        <f t="shared" si="2"/>
        <v>1.0000000000000013</v>
      </c>
      <c r="E28" s="2">
        <f t="shared" si="3"/>
        <v>6.1783866305847369E-18</v>
      </c>
      <c r="F28" s="11">
        <f t="shared" si="4"/>
        <v>6.1783866305847454E-18</v>
      </c>
    </row>
    <row r="29" spans="1:6" x14ac:dyDescent="0.35">
      <c r="A29" s="3">
        <v>0.92</v>
      </c>
      <c r="B29" s="2">
        <f t="shared" si="0"/>
        <v>2.4380650491227032</v>
      </c>
      <c r="C29" s="2">
        <f t="shared" si="1"/>
        <v>1.3607555560989737E-17</v>
      </c>
      <c r="D29" s="2">
        <f t="shared" si="2"/>
        <v>1.0000000000000022</v>
      </c>
      <c r="E29" s="2">
        <f t="shared" si="3"/>
        <v>3.3176105617244353E-17</v>
      </c>
      <c r="F29" s="11">
        <f t="shared" si="4"/>
        <v>3.3176105617244427E-17</v>
      </c>
    </row>
    <row r="30" spans="1:6" x14ac:dyDescent="0.35">
      <c r="A30" s="3">
        <v>0.93</v>
      </c>
      <c r="B30" s="2">
        <f t="shared" si="0"/>
        <v>2.3097750331133411</v>
      </c>
      <c r="C30" s="2">
        <f t="shared" si="1"/>
        <v>7.0403153511838376E-17</v>
      </c>
      <c r="D30" s="2">
        <f t="shared" si="2"/>
        <v>1.0000000000000038</v>
      </c>
      <c r="E30" s="2">
        <f t="shared" si="3"/>
        <v>1.6261544623409013E-16</v>
      </c>
      <c r="F30" s="11">
        <f t="shared" si="4"/>
        <v>1.6261544623409075E-16</v>
      </c>
    </row>
    <row r="31" spans="1:6" x14ac:dyDescent="0.35">
      <c r="A31" s="3">
        <v>0.94</v>
      </c>
      <c r="B31" s="2">
        <f t="shared" si="0"/>
        <v>2.1895010480821075</v>
      </c>
      <c r="C31" s="2">
        <f t="shared" si="1"/>
        <v>3.3422433204223787E-16</v>
      </c>
      <c r="D31" s="2">
        <f t="shared" si="2"/>
        <v>1.0000000000000067</v>
      </c>
      <c r="E31" s="2">
        <f t="shared" si="3"/>
        <v>7.3178452530102213E-16</v>
      </c>
      <c r="F31" s="11">
        <f t="shared" si="4"/>
        <v>7.3178452530102696E-16</v>
      </c>
    </row>
    <row r="32" spans="1:6" x14ac:dyDescent="0.35">
      <c r="A32" s="3">
        <v>0.95</v>
      </c>
      <c r="B32" s="2">
        <f t="shared" si="0"/>
        <v>2.0766647876182325</v>
      </c>
      <c r="C32" s="2">
        <f t="shared" si="1"/>
        <v>1.463661998930605E-15</v>
      </c>
      <c r="D32" s="2">
        <f t="shared" si="2"/>
        <v>1.0000000000000111</v>
      </c>
      <c r="E32" s="2">
        <f t="shared" si="3"/>
        <v>3.0395353341541026E-15</v>
      </c>
      <c r="F32" s="11">
        <f t="shared" si="4"/>
        <v>3.0395353341541365E-15</v>
      </c>
    </row>
    <row r="33" spans="1:6" x14ac:dyDescent="0.35">
      <c r="A33" s="3">
        <f>+A32+0.01</f>
        <v>0.96</v>
      </c>
      <c r="B33" s="2">
        <f t="shared" si="0"/>
        <v>1.9707351386258563</v>
      </c>
      <c r="C33" s="2">
        <f t="shared" si="1"/>
        <v>5.9423251116724511E-15</v>
      </c>
      <c r="D33" s="2">
        <f t="shared" si="2"/>
        <v>1.0000000000000189</v>
      </c>
      <c r="E33" s="2">
        <f t="shared" si="3"/>
        <v>1.1710748902711715E-14</v>
      </c>
      <c r="F33" s="11">
        <f t="shared" si="4"/>
        <v>1.1710748902711936E-14</v>
      </c>
    </row>
    <row r="34" spans="1:6" x14ac:dyDescent="0.35">
      <c r="A34" s="3">
        <f t="shared" ref="A34:A36" si="6">+A33+0.01</f>
        <v>0.97</v>
      </c>
      <c r="B34" s="2">
        <f t="shared" si="0"/>
        <v>1.8712238925511513</v>
      </c>
      <c r="C34" s="2">
        <f t="shared" si="1"/>
        <v>2.2469209952840672E-14</v>
      </c>
      <c r="D34" s="2">
        <f t="shared" si="2"/>
        <v>1.000000000000032</v>
      </c>
      <c r="E34" s="2">
        <f t="shared" si="3"/>
        <v>4.2044922510503592E-14</v>
      </c>
      <c r="F34" s="11">
        <f t="shared" si="4"/>
        <v>4.2044922510504936E-14</v>
      </c>
    </row>
    <row r="35" spans="1:6" x14ac:dyDescent="0.35">
      <c r="A35" s="3">
        <f t="shared" si="6"/>
        <v>0.98</v>
      </c>
      <c r="B35" s="2">
        <f t="shared" si="0"/>
        <v>1.7776818853212102</v>
      </c>
      <c r="C35" s="2">
        <f t="shared" si="1"/>
        <v>7.9468863695350631E-14</v>
      </c>
      <c r="D35" s="2">
        <f t="shared" si="2"/>
        <v>1.0000000000000535</v>
      </c>
      <c r="E35" s="2">
        <f t="shared" si="3"/>
        <v>1.4127035943828519E-13</v>
      </c>
      <c r="F35" s="11">
        <f t="shared" si="4"/>
        <v>1.4127035943829274E-13</v>
      </c>
    </row>
    <row r="36" spans="1:6" x14ac:dyDescent="0.35">
      <c r="A36" s="3">
        <f t="shared" si="6"/>
        <v>0.99</v>
      </c>
      <c r="B36" s="2">
        <f t="shared" si="0"/>
        <v>1.6896955193226721</v>
      </c>
      <c r="C36" s="2">
        <f t="shared" si="1"/>
        <v>2.6394678127190798E-13</v>
      </c>
      <c r="D36" s="2">
        <f t="shared" si="2"/>
        <v>1.0000000000000897</v>
      </c>
      <c r="E36" s="2">
        <f t="shared" si="3"/>
        <v>4.4598969365478429E-13</v>
      </c>
      <c r="F36" s="11">
        <f t="shared" si="4"/>
        <v>4.4598969365482427E-13</v>
      </c>
    </row>
    <row r="37" spans="1:6" x14ac:dyDescent="0.35">
      <c r="A37" s="3">
        <f>+A27+0.1</f>
        <v>0.99999999999999989</v>
      </c>
      <c r="B37" s="2">
        <f t="shared" si="0"/>
        <v>1.6068836262364752</v>
      </c>
      <c r="C37" s="2">
        <f t="shared" si="1"/>
        <v>8.2634007164658115E-13</v>
      </c>
      <c r="D37" s="2">
        <f t="shared" si="2"/>
        <v>1.000000000000149</v>
      </c>
      <c r="E37" s="2">
        <f t="shared" si="3"/>
        <v>1.327832330831967E-12</v>
      </c>
      <c r="F37" s="11">
        <f t="shared" si="4"/>
        <v>1.3278323308321649E-12</v>
      </c>
    </row>
    <row r="38" spans="1:6" x14ac:dyDescent="0.35">
      <c r="A38" s="3">
        <v>1.05</v>
      </c>
      <c r="B38" s="2">
        <f t="shared" si="0"/>
        <v>1.2590353676260007</v>
      </c>
      <c r="C38" s="2">
        <f t="shared" si="1"/>
        <v>1.1466124506998537E-10</v>
      </c>
      <c r="D38" s="2">
        <f t="shared" si="2"/>
        <v>1.0000000000017819</v>
      </c>
      <c r="E38" s="2">
        <f t="shared" si="3"/>
        <v>1.44362562839144E-10</v>
      </c>
      <c r="F38" s="11">
        <f t="shared" si="4"/>
        <v>1.4436256283940125E-10</v>
      </c>
    </row>
    <row r="39" spans="1:6" x14ac:dyDescent="0.35">
      <c r="A39" s="3">
        <f>+A37+0.1</f>
        <v>1.0999999999999999</v>
      </c>
      <c r="B39" s="2">
        <f t="shared" si="0"/>
        <v>0.9977483072048452</v>
      </c>
      <c r="C39" s="2">
        <f t="shared" si="1"/>
        <v>5.5880063449421757E-9</v>
      </c>
      <c r="D39" s="2">
        <f t="shared" si="2"/>
        <v>1.0000000000191156</v>
      </c>
      <c r="E39" s="2">
        <f t="shared" si="3"/>
        <v>5.57542387131599E-9</v>
      </c>
      <c r="F39" s="11">
        <f t="shared" si="4"/>
        <v>5.5754238714225673E-9</v>
      </c>
    </row>
    <row r="40" spans="1:6" x14ac:dyDescent="0.35">
      <c r="A40" s="3">
        <v>1.1499999999999999</v>
      </c>
      <c r="B40" s="2">
        <f t="shared" si="0"/>
        <v>0.79890515529652772</v>
      </c>
      <c r="C40" s="2">
        <f t="shared" si="1"/>
        <v>1.2347991891388789E-7</v>
      </c>
      <c r="D40" s="2">
        <f t="shared" si="2"/>
        <v>1.0000000001840403</v>
      </c>
      <c r="E40" s="2">
        <f t="shared" si="3"/>
        <v>9.864874379590226E-8</v>
      </c>
      <c r="F40" s="11">
        <f t="shared" si="4"/>
        <v>9.8648743814057603E-8</v>
      </c>
    </row>
    <row r="41" spans="1:6" x14ac:dyDescent="0.35">
      <c r="A41" s="3">
        <f>+A39+0.1</f>
        <v>1.2</v>
      </c>
      <c r="B41" s="2">
        <f t="shared" si="0"/>
        <v>0.64577049022492061</v>
      </c>
      <c r="C41" s="2">
        <f t="shared" si="1"/>
        <v>1.4894041001842658E-6</v>
      </c>
      <c r="D41" s="2">
        <f t="shared" si="2"/>
        <v>1.0000000015902755</v>
      </c>
      <c r="E41" s="2">
        <f t="shared" si="3"/>
        <v>9.6181321591900007E-7</v>
      </c>
      <c r="F41" s="11">
        <f t="shared" si="4"/>
        <v>9.6181321744854802E-7</v>
      </c>
    </row>
    <row r="42" spans="1:6" x14ac:dyDescent="0.35">
      <c r="A42" s="3">
        <v>1.25</v>
      </c>
      <c r="B42" s="2">
        <f t="shared" si="0"/>
        <v>0.52654362664516785</v>
      </c>
      <c r="C42" s="2">
        <f t="shared" si="1"/>
        <v>1.1242638592638221E-5</v>
      </c>
      <c r="D42" s="2">
        <f t="shared" si="2"/>
        <v>1.0000000123328943</v>
      </c>
      <c r="E42" s="2">
        <f t="shared" si="3"/>
        <v>5.9197396976286549E-6</v>
      </c>
      <c r="F42" s="11">
        <f t="shared" si="4"/>
        <v>5.9197397706361788E-6</v>
      </c>
    </row>
    <row r="43" spans="1:6" x14ac:dyDescent="0.35">
      <c r="A43" s="3">
        <f>+A41+0.1</f>
        <v>1.3</v>
      </c>
      <c r="B43" s="2">
        <f t="shared" si="0"/>
        <v>0.43278047963103905</v>
      </c>
      <c r="C43" s="2">
        <f t="shared" si="1"/>
        <v>5.8811389203942082E-5</v>
      </c>
      <c r="D43" s="2">
        <f t="shared" si="2"/>
        <v>1.0000000858402283</v>
      </c>
      <c r="E43" s="2">
        <f t="shared" si="3"/>
        <v>2.5452421227449767E-5</v>
      </c>
      <c r="F43" s="11">
        <f t="shared" si="4"/>
        <v>2.5452423412291417E-5</v>
      </c>
    </row>
    <row r="44" spans="1:6" x14ac:dyDescent="0.35">
      <c r="A44" s="3">
        <v>1.35</v>
      </c>
      <c r="B44" s="2">
        <f t="shared" si="0"/>
        <v>0.35835674479991514</v>
      </c>
      <c r="C44" s="2">
        <f t="shared" si="1"/>
        <v>2.3027162106938921E-4</v>
      </c>
      <c r="D44" s="2">
        <f t="shared" si="2"/>
        <v>1.0000005362286468</v>
      </c>
      <c r="E44" s="2">
        <f t="shared" si="3"/>
        <v>8.2519388546225874E-5</v>
      </c>
      <c r="F44" s="11">
        <f t="shared" si="4"/>
        <v>8.2519432795485933E-5</v>
      </c>
    </row>
    <row r="45" spans="1:6" x14ac:dyDescent="0.35">
      <c r="A45" s="3">
        <f>+A43+0.1</f>
        <v>1.4000000000000001</v>
      </c>
      <c r="B45" s="2">
        <f t="shared" si="0"/>
        <v>0.29877499446593558</v>
      </c>
      <c r="C45" s="2">
        <f t="shared" si="1"/>
        <v>7.1571035462665079E-4</v>
      </c>
      <c r="D45" s="2">
        <f t="shared" si="2"/>
        <v>1.0000030063726253</v>
      </c>
      <c r="E45" s="2">
        <f t="shared" si="3"/>
        <v>2.1383635724279038E-4</v>
      </c>
      <c r="F45" s="11">
        <f t="shared" si="4"/>
        <v>2.1383700011456109E-4</v>
      </c>
    </row>
    <row r="46" spans="1:6" x14ac:dyDescent="0.35">
      <c r="A46" s="3">
        <v>1.45</v>
      </c>
      <c r="B46" s="2">
        <f t="shared" si="0"/>
        <v>0.25069427382916082</v>
      </c>
      <c r="C46" s="2">
        <f t="shared" si="1"/>
        <v>1.8477303493199349E-3</v>
      </c>
      <c r="D46" s="2">
        <f t="shared" si="2"/>
        <v>1.0000151276306348</v>
      </c>
      <c r="E46" s="2">
        <f t="shared" si="3"/>
        <v>4.6321541815486273E-4</v>
      </c>
      <c r="F46" s="11">
        <f t="shared" si="4"/>
        <v>4.6322242550661291E-4</v>
      </c>
    </row>
    <row r="47" spans="1:6" x14ac:dyDescent="0.35">
      <c r="A47" s="3">
        <f>+A45+0.1</f>
        <v>1.5000000000000002</v>
      </c>
      <c r="B47" s="2">
        <f t="shared" si="0"/>
        <v>0.21160607423690178</v>
      </c>
      <c r="C47" s="2">
        <f t="shared" si="1"/>
        <v>4.104553667276095E-3</v>
      </c>
      <c r="D47" s="2">
        <f t="shared" ref="D47:D71" si="7">+$B$10^(EXP(-((A47-$B$7)^2)/(2*($B$9*$B$7)^2)))</f>
        <v>1.0032453357294824</v>
      </c>
      <c r="E47" s="2">
        <f t="shared" si="3"/>
        <v>8.685484880269728E-4</v>
      </c>
      <c r="F47" s="11">
        <f t="shared" si="4"/>
        <v>8.7136721946795461E-4</v>
      </c>
    </row>
    <row r="48" spans="1:6" x14ac:dyDescent="0.35">
      <c r="A48" s="3">
        <f t="shared" si="5"/>
        <v>1.6000000000000003</v>
      </c>
      <c r="B48" s="2">
        <f t="shared" si="0"/>
        <v>0.15324436437954644</v>
      </c>
      <c r="C48" s="2">
        <f t="shared" si="1"/>
        <v>1.4331932385044299E-2</v>
      </c>
      <c r="D48" s="2">
        <f t="shared" si="7"/>
        <v>1.0166373816102856</v>
      </c>
      <c r="E48" s="2">
        <f t="shared" si="3"/>
        <v>2.1962878686767506E-3</v>
      </c>
      <c r="F48" s="11">
        <f t="shared" si="4"/>
        <v>2.2328283480739664E-3</v>
      </c>
    </row>
    <row r="49" spans="1:6" x14ac:dyDescent="0.35">
      <c r="A49" s="3">
        <f t="shared" si="5"/>
        <v>1.7000000000000004</v>
      </c>
      <c r="B49" s="2">
        <f t="shared" si="0"/>
        <v>0.1131722156693577</v>
      </c>
      <c r="C49" s="2">
        <f t="shared" si="1"/>
        <v>3.5753370367572292E-2</v>
      </c>
      <c r="D49" s="2">
        <f t="shared" si="7"/>
        <v>1.0668207845813671</v>
      </c>
      <c r="E49" s="2">
        <f t="shared" si="3"/>
        <v>4.0462881421453141E-3</v>
      </c>
      <c r="F49" s="11">
        <f t="shared" si="4"/>
        <v>4.316664290445746E-3</v>
      </c>
    </row>
    <row r="50" spans="1:6" x14ac:dyDescent="0.35">
      <c r="A50" s="3">
        <f t="shared" si="5"/>
        <v>1.8000000000000005</v>
      </c>
      <c r="B50" s="2">
        <f t="shared" si="0"/>
        <v>8.5039735338261049E-2</v>
      </c>
      <c r="C50" s="2">
        <f t="shared" si="1"/>
        <v>7.0630150614928597E-2</v>
      </c>
      <c r="D50" s="2">
        <f t="shared" si="7"/>
        <v>1.215529706532354</v>
      </c>
      <c r="E50" s="2">
        <f t="shared" si="3"/>
        <v>6.0063693151950438E-3</v>
      </c>
      <c r="F50" s="11">
        <f t="shared" si="4"/>
        <v>7.3009203310239676E-3</v>
      </c>
    </row>
    <row r="51" spans="1:6" x14ac:dyDescent="0.35">
      <c r="A51" s="3">
        <f t="shared" si="5"/>
        <v>1.9000000000000006</v>
      </c>
      <c r="B51" s="2">
        <f t="shared" si="0"/>
        <v>6.4895774613069668E-2</v>
      </c>
      <c r="C51" s="2">
        <f t="shared" si="1"/>
        <v>0.11826059230932898</v>
      </c>
      <c r="D51" s="2">
        <f t="shared" si="7"/>
        <v>1.5735726109694272</v>
      </c>
      <c r="E51" s="2">
        <f t="shared" si="3"/>
        <v>7.6746127441143334E-3</v>
      </c>
      <c r="F51" s="11">
        <f t="shared" si="4"/>
        <v>1.2076560413935232E-2</v>
      </c>
    </row>
    <row r="52" spans="1:6" x14ac:dyDescent="0.35">
      <c r="A52" s="3">
        <f t="shared" si="5"/>
        <v>2.0000000000000004</v>
      </c>
      <c r="B52" s="2">
        <f t="shared" si="0"/>
        <v>5.0215113319889766E-2</v>
      </c>
      <c r="C52" s="2">
        <f t="shared" si="1"/>
        <v>0.17572049817667615</v>
      </c>
      <c r="D52" s="2">
        <f t="shared" si="7"/>
        <v>2.2491508475806041</v>
      </c>
      <c r="E52" s="2">
        <f t="shared" si="3"/>
        <v>8.8238247285692753E-3</v>
      </c>
      <c r="F52" s="11">
        <f t="shared" si="4"/>
        <v>1.984611286716428E-2</v>
      </c>
    </row>
    <row r="53" spans="1:6" x14ac:dyDescent="0.35">
      <c r="A53" s="3">
        <f t="shared" si="5"/>
        <v>2.1000000000000005</v>
      </c>
      <c r="B53" s="2">
        <f t="shared" si="0"/>
        <v>3.9344855238312479E-2</v>
      </c>
      <c r="C53" s="2">
        <f t="shared" si="1"/>
        <v>0.23917376539647173</v>
      </c>
      <c r="D53" s="2">
        <f t="shared" si="7"/>
        <v>3.0511928080641906</v>
      </c>
      <c r="E53" s="2">
        <f t="shared" si="3"/>
        <v>9.4102571763262904E-3</v>
      </c>
      <c r="F53" s="11">
        <f t="shared" si="4"/>
        <v>2.8712509018441214E-2</v>
      </c>
    </row>
    <row r="54" spans="1:6" x14ac:dyDescent="0.35">
      <c r="A54" s="7">
        <f t="shared" si="5"/>
        <v>2.2000000000000006</v>
      </c>
      <c r="B54" s="8">
        <f t="shared" si="0"/>
        <v>3.1179634600151353E-2</v>
      </c>
      <c r="C54" s="8">
        <f t="shared" si="1"/>
        <v>0.30493238857380345</v>
      </c>
      <c r="D54" s="8">
        <f t="shared" si="7"/>
        <v>3.2601595814982112</v>
      </c>
      <c r="E54" s="8">
        <f t="shared" si="3"/>
        <v>9.5076804534825598E-3</v>
      </c>
      <c r="F54" s="12">
        <f t="shared" si="4"/>
        <v>3.0996555528244426E-2</v>
      </c>
    </row>
    <row r="55" spans="1:6" x14ac:dyDescent="0.35">
      <c r="A55" s="3">
        <f t="shared" si="5"/>
        <v>2.3000000000000007</v>
      </c>
      <c r="B55" s="2">
        <f t="shared" si="0"/>
        <v>2.4965786103016443E-2</v>
      </c>
      <c r="C55" s="2">
        <f t="shared" si="1"/>
        <v>0.37001963548478639</v>
      </c>
      <c r="D55" s="2">
        <f t="shared" si="7"/>
        <v>2.6213676528917897</v>
      </c>
      <c r="E55" s="2">
        <f t="shared" si="3"/>
        <v>9.2378310734292906E-3</v>
      </c>
      <c r="F55" s="11">
        <f t="shared" si="4"/>
        <v>2.4215751558766183E-2</v>
      </c>
    </row>
    <row r="56" spans="1:6" x14ac:dyDescent="0.35">
      <c r="A56" s="3">
        <f t="shared" si="5"/>
        <v>2.4000000000000008</v>
      </c>
      <c r="B56" s="2">
        <f t="shared" si="0"/>
        <v>2.0180327819528731E-2</v>
      </c>
      <c r="C56" s="2">
        <f t="shared" si="1"/>
        <v>0.43232792062352354</v>
      </c>
      <c r="D56" s="2">
        <f t="shared" si="7"/>
        <v>1.8311033823895531</v>
      </c>
      <c r="E56" s="2">
        <f t="shared" si="3"/>
        <v>8.7245191637179004E-3</v>
      </c>
      <c r="F56" s="11">
        <f t="shared" si="4"/>
        <v>1.5975496550406323E-2</v>
      </c>
    </row>
    <row r="57" spans="1:6" x14ac:dyDescent="0.35">
      <c r="A57" s="3">
        <f t="shared" si="5"/>
        <v>2.5000000000000009</v>
      </c>
      <c r="B57" s="2">
        <f t="shared" si="0"/>
        <v>1.6454488332661468E-2</v>
      </c>
      <c r="C57" s="2">
        <f t="shared" si="1"/>
        <v>0.49054546559598</v>
      </c>
      <c r="D57" s="2">
        <f t="shared" si="7"/>
        <v>1.3394841370747217</v>
      </c>
      <c r="E57" s="2">
        <f t="shared" si="3"/>
        <v>8.0716746402890397E-3</v>
      </c>
      <c r="F57" s="11">
        <f t="shared" si="4"/>
        <v>1.081188014029548E-2</v>
      </c>
    </row>
    <row r="58" spans="1:6" x14ac:dyDescent="0.35">
      <c r="A58" s="3">
        <f t="shared" si="5"/>
        <v>2.600000000000001</v>
      </c>
      <c r="B58" s="2">
        <f t="shared" si="0"/>
        <v>1.3524389988469948E-2</v>
      </c>
      <c r="C58" s="2">
        <f t="shared" si="1"/>
        <v>0.54399053061144198</v>
      </c>
      <c r="D58" s="2">
        <f t="shared" si="7"/>
        <v>1.114838222592949</v>
      </c>
      <c r="E58" s="2">
        <f t="shared" si="3"/>
        <v>7.3571400860238407E-3</v>
      </c>
      <c r="F58" s="11">
        <f t="shared" si="4"/>
        <v>8.2020209768701533E-3</v>
      </c>
    </row>
    <row r="59" spans="1:6" x14ac:dyDescent="0.35">
      <c r="A59" s="3">
        <f t="shared" si="5"/>
        <v>2.7000000000000011</v>
      </c>
      <c r="B59" s="2">
        <f t="shared" si="0"/>
        <v>1.1198648274997331E-2</v>
      </c>
      <c r="C59" s="2">
        <f t="shared" si="1"/>
        <v>0.59243406993181014</v>
      </c>
      <c r="D59" s="2">
        <f t="shared" si="7"/>
        <v>1.0316122401195991</v>
      </c>
      <c r="E59" s="2">
        <f t="shared" si="3"/>
        <v>6.6344607752915133E-3</v>
      </c>
      <c r="F59" s="11">
        <f t="shared" si="4"/>
        <v>6.84419094238409E-3</v>
      </c>
    </row>
    <row r="60" spans="1:6" x14ac:dyDescent="0.35">
      <c r="A60" s="3">
        <f t="shared" si="5"/>
        <v>2.8000000000000012</v>
      </c>
      <c r="B60" s="2">
        <f t="shared" si="0"/>
        <v>9.3367185770604731E-3</v>
      </c>
      <c r="C60" s="2">
        <f t="shared" si="1"/>
        <v>0.63594723186913438</v>
      </c>
      <c r="D60" s="2">
        <f t="shared" si="7"/>
        <v>1.0068823137575151</v>
      </c>
      <c r="E60" s="2">
        <f t="shared" si="3"/>
        <v>5.9376603338227307E-3</v>
      </c>
      <c r="F60" s="11">
        <f t="shared" si="4"/>
        <v>5.978525175225651E-3</v>
      </c>
    </row>
    <row r="61" spans="1:6" x14ac:dyDescent="0.35">
      <c r="A61" s="3">
        <f t="shared" si="5"/>
        <v>2.9000000000000012</v>
      </c>
      <c r="B61" s="2">
        <f t="shared" si="0"/>
        <v>7.8341960571612582E-3</v>
      </c>
      <c r="C61" s="2">
        <f t="shared" si="1"/>
        <v>0.67478421077932138</v>
      </c>
      <c r="D61" s="2">
        <f t="shared" si="7"/>
        <v>1.001164162644069</v>
      </c>
      <c r="E61" s="2">
        <f t="shared" si="3"/>
        <v>5.2863918035220307E-3</v>
      </c>
      <c r="F61" s="11">
        <f t="shared" si="4"/>
        <v>5.2925460233816035E-3</v>
      </c>
    </row>
    <row r="62" spans="1:6" x14ac:dyDescent="0.35">
      <c r="A62" s="3">
        <f t="shared" si="5"/>
        <v>3.0000000000000013</v>
      </c>
      <c r="B62" s="2">
        <f t="shared" si="0"/>
        <v>6.6126898199031729E-3</v>
      </c>
      <c r="C62" s="2">
        <f t="shared" si="1"/>
        <v>0.7092986302256683</v>
      </c>
      <c r="D62" s="2">
        <f t="shared" si="7"/>
        <v>1.0001519366940232</v>
      </c>
      <c r="E62" s="2">
        <f t="shared" si="3"/>
        <v>4.6903718313645419E-3</v>
      </c>
      <c r="F62" s="11">
        <f t="shared" si="4"/>
        <v>4.6910844709543388E-3</v>
      </c>
    </row>
    <row r="63" spans="1:6" x14ac:dyDescent="0.35">
      <c r="A63" s="3">
        <f t="shared" si="5"/>
        <v>3.1000000000000014</v>
      </c>
      <c r="B63" s="2">
        <f t="shared" si="0"/>
        <v>5.6127533304654083E-3</v>
      </c>
      <c r="C63" s="2">
        <f t="shared" si="1"/>
        <v>0.73988716931936971</v>
      </c>
      <c r="D63" s="2">
        <f t="shared" si="7"/>
        <v>1.0000152705141592</v>
      </c>
      <c r="E63" s="2">
        <f t="shared" si="3"/>
        <v>4.1528041737659161E-3</v>
      </c>
      <c r="F63" s="11">
        <f t="shared" si="4"/>
        <v>4.152867589220852E-3</v>
      </c>
    </row>
    <row r="64" spans="1:6" x14ac:dyDescent="0.35">
      <c r="A64" s="3">
        <f t="shared" si="5"/>
        <v>3.2000000000000015</v>
      </c>
      <c r="B64" s="2">
        <f t="shared" si="0"/>
        <v>4.7888863868608194E-3</v>
      </c>
      <c r="C64" s="2">
        <f t="shared" si="1"/>
        <v>0.76695352334266642</v>
      </c>
      <c r="D64" s="2">
        <f t="shared" si="7"/>
        <v>1.0000011814714476</v>
      </c>
      <c r="E64" s="2">
        <f t="shared" si="3"/>
        <v>3.6728532872906368E-3</v>
      </c>
      <c r="F64" s="11">
        <f t="shared" si="4"/>
        <v>3.6728576266619266E-3</v>
      </c>
    </row>
    <row r="65" spans="1:6" x14ac:dyDescent="0.35">
      <c r="A65" s="3">
        <f t="shared" si="5"/>
        <v>3.3000000000000016</v>
      </c>
      <c r="B65" s="2">
        <f t="shared" si="0"/>
        <v>4.1059601119540828E-3</v>
      </c>
      <c r="C65" s="2">
        <f t="shared" si="1"/>
        <v>0.79088671882956807</v>
      </c>
      <c r="D65" s="2">
        <f t="shared" si="7"/>
        <v>1.0000000703635248</v>
      </c>
      <c r="E65" s="2">
        <f t="shared" si="3"/>
        <v>3.2473493205884504E-3</v>
      </c>
      <c r="F65" s="11">
        <f t="shared" si="4"/>
        <v>3.2473495490833947E-3</v>
      </c>
    </row>
    <row r="66" spans="1:6" x14ac:dyDescent="0.35">
      <c r="A66" s="3">
        <f t="shared" si="5"/>
        <v>3.4000000000000017</v>
      </c>
      <c r="B66" s="2">
        <f t="shared" si="0"/>
        <v>3.5366317396674242E-3</v>
      </c>
      <c r="C66" s="2">
        <f t="shared" si="1"/>
        <v>0.81204914184197996</v>
      </c>
      <c r="D66" s="2">
        <f t="shared" si="7"/>
        <v>1.0000000032257013</v>
      </c>
      <c r="E66" s="2">
        <f t="shared" si="3"/>
        <v>2.8719187692080404E-3</v>
      </c>
      <c r="F66" s="11">
        <f t="shared" si="4"/>
        <v>2.8719187784719924E-3</v>
      </c>
    </row>
    <row r="67" spans="1:6" x14ac:dyDescent="0.35">
      <c r="A67" s="3">
        <f t="shared" si="5"/>
        <v>3.5000000000000018</v>
      </c>
      <c r="B67" s="2">
        <f t="shared" si="0"/>
        <v>3.059455943331174E-3</v>
      </c>
      <c r="C67" s="2">
        <f t="shared" si="1"/>
        <v>0.83077089828320527</v>
      </c>
      <c r="D67" s="2">
        <f t="shared" si="7"/>
        <v>1.0000000001138289</v>
      </c>
      <c r="E67" s="2">
        <f t="shared" si="3"/>
        <v>2.5417069622991305E-3</v>
      </c>
      <c r="F67" s="11">
        <f t="shared" si="4"/>
        <v>2.5417069625884503E-3</v>
      </c>
    </row>
    <row r="68" spans="1:6" x14ac:dyDescent="0.35">
      <c r="A68" s="3">
        <f t="shared" si="5"/>
        <v>3.6000000000000019</v>
      </c>
      <c r="B68" s="2">
        <f t="shared" si="0"/>
        <v>2.6574917293206539E-3</v>
      </c>
      <c r="C68" s="2">
        <f t="shared" si="1"/>
        <v>0.84734814544787973</v>
      </c>
      <c r="D68" s="2">
        <f t="shared" si="7"/>
        <v>1.000000000003092</v>
      </c>
      <c r="E68" s="2">
        <f t="shared" si="3"/>
        <v>2.2518206883829347E-3</v>
      </c>
      <c r="F68" s="11">
        <f t="shared" si="4"/>
        <v>2.2518206883898975E-3</v>
      </c>
    </row>
    <row r="69" spans="1:6" x14ac:dyDescent="0.35">
      <c r="A69" s="3">
        <f t="shared" si="5"/>
        <v>3.700000000000002</v>
      </c>
      <c r="B69" s="2">
        <f t="shared" si="0"/>
        <v>2.3172655495221745E-3</v>
      </c>
      <c r="C69" s="2">
        <f t="shared" si="1"/>
        <v>0.86204379841217138</v>
      </c>
      <c r="D69" s="2">
        <f t="shared" si="7"/>
        <v>1.0000000000000646</v>
      </c>
      <c r="E69" s="2">
        <f t="shared" si="3"/>
        <v>1.997584396239763E-3</v>
      </c>
      <c r="F69" s="11">
        <f t="shared" si="4"/>
        <v>1.9975843962398922E-3</v>
      </c>
    </row>
    <row r="70" spans="1:6" x14ac:dyDescent="0.35">
      <c r="A70" s="3">
        <f t="shared" si="5"/>
        <v>3.800000000000002</v>
      </c>
      <c r="B70" s="2">
        <f t="shared" si="0"/>
        <v>2.0279929566584245E-3</v>
      </c>
      <c r="C70" s="2">
        <f t="shared" si="1"/>
        <v>0.87508956093849244</v>
      </c>
      <c r="D70" s="2">
        <f t="shared" si="7"/>
        <v>1.0000000000000011</v>
      </c>
      <c r="E70" s="2">
        <f t="shared" si="3"/>
        <v>1.7746754660285758E-3</v>
      </c>
      <c r="F70" s="11">
        <f t="shared" si="4"/>
        <v>1.7746754660285778E-3</v>
      </c>
    </row>
    <row r="71" spans="1:6" x14ac:dyDescent="0.35">
      <c r="A71" s="3">
        <f t="shared" si="5"/>
        <v>3.9000000000000021</v>
      </c>
      <c r="B71" s="2">
        <f t="shared" si="0"/>
        <v>1.7809896281112674E-3</v>
      </c>
      <c r="C71" s="2">
        <f t="shared" si="1"/>
        <v>0.8866886081940405</v>
      </c>
      <c r="D71" s="2">
        <f t="shared" si="7"/>
        <v>1</v>
      </c>
      <c r="E71" s="2">
        <f t="shared" si="3"/>
        <v>1.5791832145580014E-3</v>
      </c>
      <c r="F71" s="11">
        <f t="shared" si="4"/>
        <v>1.5791832145580014E-3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tabSelected="1" topLeftCell="A17" workbookViewId="0">
      <selection activeCell="G79" sqref="G14:G79"/>
    </sheetView>
  </sheetViews>
  <sheetFormatPr defaultColWidth="9.08984375" defaultRowHeight="14.5" x14ac:dyDescent="0.35"/>
  <cols>
    <col min="1" max="1" width="18" style="3" bestFit="1" customWidth="1"/>
    <col min="2" max="2" width="13.81640625" style="2" customWidth="1"/>
    <col min="3" max="16384" width="9.08984375" style="2"/>
  </cols>
  <sheetData>
    <row r="1" spans="1:7" ht="18.5" x14ac:dyDescent="0.45">
      <c r="A1" s="1"/>
      <c r="E1" s="5"/>
    </row>
    <row r="2" spans="1:7" ht="15.5" x14ac:dyDescent="0.35">
      <c r="E2" s="6"/>
    </row>
    <row r="3" spans="1:7" x14ac:dyDescent="0.35">
      <c r="A3" s="7" t="s">
        <v>15</v>
      </c>
      <c r="B3" s="8">
        <v>5</v>
      </c>
    </row>
    <row r="4" spans="1:7" x14ac:dyDescent="0.35">
      <c r="A4" s="7" t="s">
        <v>16</v>
      </c>
      <c r="B4" s="8">
        <v>10</v>
      </c>
    </row>
    <row r="7" spans="1:7" ht="16.5" x14ac:dyDescent="0.45">
      <c r="A7" s="3" t="s">
        <v>18</v>
      </c>
      <c r="B7" s="2">
        <f>6.28/$B$4</f>
        <v>0.628</v>
      </c>
    </row>
    <row r="8" spans="1:7" ht="16.5" x14ac:dyDescent="0.45">
      <c r="A8" s="3" t="s">
        <v>4</v>
      </c>
      <c r="B8" s="2">
        <v>7.0000000000000007E-2</v>
      </c>
      <c r="C8" s="2" t="s">
        <v>5</v>
      </c>
    </row>
    <row r="9" spans="1:7" ht="16.5" x14ac:dyDescent="0.45">
      <c r="A9" s="3" t="s">
        <v>4</v>
      </c>
      <c r="B9" s="2">
        <v>7.0000000000000007E-2</v>
      </c>
      <c r="C9" s="2" t="s">
        <v>6</v>
      </c>
    </row>
    <row r="10" spans="1:7" x14ac:dyDescent="0.35">
      <c r="A10" s="3" t="s">
        <v>7</v>
      </c>
      <c r="B10" s="2">
        <v>3.3</v>
      </c>
    </row>
    <row r="12" spans="1:7" ht="16.5" x14ac:dyDescent="0.35">
      <c r="A12" s="4" t="s">
        <v>8</v>
      </c>
      <c r="B12" s="9" t="s">
        <v>17</v>
      </c>
      <c r="C12" s="2" t="s">
        <v>10</v>
      </c>
      <c r="D12" s="3" t="s">
        <v>11</v>
      </c>
      <c r="E12" s="2" t="s">
        <v>14</v>
      </c>
      <c r="F12" s="17" t="s">
        <v>13</v>
      </c>
      <c r="G12" s="2" t="s">
        <v>19</v>
      </c>
    </row>
    <row r="13" spans="1:7" x14ac:dyDescent="0.35">
      <c r="A13" s="3" t="s">
        <v>8</v>
      </c>
      <c r="F13" s="17"/>
    </row>
    <row r="14" spans="1:7" x14ac:dyDescent="0.35">
      <c r="A14" s="3">
        <v>0.02</v>
      </c>
      <c r="B14" s="2">
        <f>5/16*$B$3^2*$B$7^4/A14^5*(1-0.287*LN($B$10))</f>
        <v>249615469.42013595</v>
      </c>
      <c r="C14" s="10">
        <f>+EXP(-(1.25)*($B$7/A14)^4)</f>
        <v>0</v>
      </c>
      <c r="D14" s="2">
        <f>+$B$10^(EXP(-((A14-$B$7)^2)/(2*($B$8*$B$7)^2)))</f>
        <v>1</v>
      </c>
      <c r="E14" s="2">
        <f>+B14*C14</f>
        <v>0</v>
      </c>
      <c r="F14" s="17">
        <f>+B14*C14*D14</f>
        <v>0</v>
      </c>
      <c r="G14" s="2">
        <v>0</v>
      </c>
    </row>
    <row r="15" spans="1:7" x14ac:dyDescent="0.35">
      <c r="A15" s="3">
        <f>+A14+0.02</f>
        <v>0.04</v>
      </c>
      <c r="B15" s="16">
        <f t="shared" ref="B15:B78" si="0">5/16*$B$3^2*$B$7^4/A15^5*(1-0.287*LN($B$10))</f>
        <v>7800483.4193792483</v>
      </c>
      <c r="C15" s="10">
        <f t="shared" ref="C15:C71" si="1">+EXP(-(1.25)*($B$7/A15)^4)</f>
        <v>0</v>
      </c>
      <c r="D15" s="2">
        <f t="shared" ref="D15:D71" si="2">+$B$10^(EXP(-((A15-$B$7)^2)/(2*($B$8*$B$7)^2)))</f>
        <v>1</v>
      </c>
      <c r="E15" s="2">
        <f t="shared" ref="E15:E71" si="3">+B15*C15</f>
        <v>0</v>
      </c>
      <c r="F15" s="17">
        <f t="shared" ref="F15:F78" si="4">+B15*C15*D15</f>
        <v>0</v>
      </c>
      <c r="G15" s="15">
        <f>F15*(A15-A14)+G14</f>
        <v>0</v>
      </c>
    </row>
    <row r="16" spans="1:7" x14ac:dyDescent="0.35">
      <c r="A16" s="3">
        <f t="shared" ref="A16:A71" si="5">+A15+0.02</f>
        <v>0.06</v>
      </c>
      <c r="B16" s="16">
        <f t="shared" si="0"/>
        <v>1027224.153992329</v>
      </c>
      <c r="C16" s="10">
        <f t="shared" si="1"/>
        <v>0</v>
      </c>
      <c r="D16" s="2">
        <f t="shared" si="2"/>
        <v>1</v>
      </c>
      <c r="E16" s="2">
        <f t="shared" si="3"/>
        <v>0</v>
      </c>
      <c r="F16" s="17">
        <f t="shared" si="4"/>
        <v>0</v>
      </c>
      <c r="G16" s="16">
        <f t="shared" ref="G16:G71" si="6">F16*(A16-A15)+G15</f>
        <v>0</v>
      </c>
    </row>
    <row r="17" spans="1:7" x14ac:dyDescent="0.35">
      <c r="A17" s="3">
        <f t="shared" si="5"/>
        <v>0.08</v>
      </c>
      <c r="B17" s="16">
        <f t="shared" si="0"/>
        <v>243765.10685560151</v>
      </c>
      <c r="C17" s="10">
        <f t="shared" si="1"/>
        <v>0</v>
      </c>
      <c r="D17" s="2">
        <f t="shared" si="2"/>
        <v>1</v>
      </c>
      <c r="E17" s="2">
        <f t="shared" si="3"/>
        <v>0</v>
      </c>
      <c r="F17" s="17">
        <f t="shared" si="4"/>
        <v>0</v>
      </c>
      <c r="G17" s="16">
        <f t="shared" si="6"/>
        <v>0</v>
      </c>
    </row>
    <row r="18" spans="1:7" x14ac:dyDescent="0.35">
      <c r="A18" s="3">
        <f t="shared" si="5"/>
        <v>0.1</v>
      </c>
      <c r="B18" s="16">
        <f t="shared" si="0"/>
        <v>79876.950214443452</v>
      </c>
      <c r="C18" s="10">
        <f t="shared" si="1"/>
        <v>0</v>
      </c>
      <c r="D18" s="2">
        <f t="shared" si="2"/>
        <v>1</v>
      </c>
      <c r="E18" s="2">
        <f t="shared" si="3"/>
        <v>0</v>
      </c>
      <c r="F18" s="17">
        <f t="shared" si="4"/>
        <v>0</v>
      </c>
      <c r="G18" s="16">
        <f t="shared" si="6"/>
        <v>0</v>
      </c>
    </row>
    <row r="19" spans="1:7" x14ac:dyDescent="0.35">
      <c r="A19" s="3">
        <f t="shared" si="5"/>
        <v>0.12000000000000001</v>
      </c>
      <c r="B19" s="16">
        <f t="shared" si="0"/>
        <v>32100.754812260267</v>
      </c>
      <c r="C19" s="10">
        <f t="shared" si="1"/>
        <v>0</v>
      </c>
      <c r="D19" s="2">
        <f t="shared" si="2"/>
        <v>1</v>
      </c>
      <c r="E19" s="2">
        <f t="shared" si="3"/>
        <v>0</v>
      </c>
      <c r="F19" s="17">
        <f t="shared" si="4"/>
        <v>0</v>
      </c>
      <c r="G19" s="16">
        <f t="shared" si="6"/>
        <v>0</v>
      </c>
    </row>
    <row r="20" spans="1:7" x14ac:dyDescent="0.35">
      <c r="A20" s="3">
        <f t="shared" si="5"/>
        <v>0.14000000000000001</v>
      </c>
      <c r="B20" s="16">
        <f t="shared" si="0"/>
        <v>14851.875374554404</v>
      </c>
      <c r="C20" s="10">
        <f t="shared" si="1"/>
        <v>1.597747265002093E-220</v>
      </c>
      <c r="D20" s="2">
        <f t="shared" si="2"/>
        <v>1</v>
      </c>
      <c r="E20" s="2">
        <f t="shared" si="3"/>
        <v>2.3729543259846233E-216</v>
      </c>
      <c r="F20" s="17">
        <f t="shared" si="4"/>
        <v>2.3729543259846233E-216</v>
      </c>
      <c r="G20" s="16">
        <f t="shared" si="6"/>
        <v>4.7459086519692473E-218</v>
      </c>
    </row>
    <row r="21" spans="1:7" x14ac:dyDescent="0.35">
      <c r="A21" s="3">
        <f t="shared" si="5"/>
        <v>0.16</v>
      </c>
      <c r="B21" s="16">
        <f t="shared" si="0"/>
        <v>7617.6595892375472</v>
      </c>
      <c r="C21" s="10">
        <f t="shared" si="1"/>
        <v>1.4432174269248619E-129</v>
      </c>
      <c r="D21" s="2">
        <f t="shared" si="2"/>
        <v>1</v>
      </c>
      <c r="E21" s="2">
        <f t="shared" si="3"/>
        <v>1.0993939071568913E-125</v>
      </c>
      <c r="F21" s="17">
        <f t="shared" si="4"/>
        <v>1.0993939071568913E-125</v>
      </c>
      <c r="G21" s="16">
        <f t="shared" si="6"/>
        <v>2.1987878143137815E-127</v>
      </c>
    </row>
    <row r="22" spans="1:7" x14ac:dyDescent="0.35">
      <c r="A22" s="3">
        <f t="shared" si="5"/>
        <v>0.18</v>
      </c>
      <c r="B22" s="16">
        <f t="shared" si="0"/>
        <v>4227.2598929725473</v>
      </c>
      <c r="C22" s="13">
        <f t="shared" si="1"/>
        <v>3.6762505879001802E-81</v>
      </c>
      <c r="D22" s="2">
        <f t="shared" si="2"/>
        <v>1</v>
      </c>
      <c r="E22" s="8">
        <f t="shared" si="3"/>
        <v>1.554046666674718E-77</v>
      </c>
      <c r="F22" s="17">
        <f t="shared" si="4"/>
        <v>1.554046666674718E-77</v>
      </c>
      <c r="G22" s="16">
        <f t="shared" si="6"/>
        <v>3.1080933333494345E-79</v>
      </c>
    </row>
    <row r="23" spans="1:7" x14ac:dyDescent="0.35">
      <c r="A23" s="3">
        <f t="shared" si="5"/>
        <v>0.19999999999999998</v>
      </c>
      <c r="B23" s="16">
        <f t="shared" si="0"/>
        <v>2496.1546942013606</v>
      </c>
      <c r="C23" s="10">
        <f t="shared" si="1"/>
        <v>1.6860183254102074E-53</v>
      </c>
      <c r="D23" s="2">
        <f t="shared" si="2"/>
        <v>1</v>
      </c>
      <c r="E23" s="2">
        <f t="shared" si="3"/>
        <v>4.2085625574822065E-50</v>
      </c>
      <c r="F23" s="17">
        <f t="shared" si="4"/>
        <v>4.2085625574822065E-50</v>
      </c>
      <c r="G23" s="16">
        <f t="shared" si="6"/>
        <v>8.4171251149644081E-52</v>
      </c>
    </row>
    <row r="24" spans="1:7" x14ac:dyDescent="0.35">
      <c r="A24" s="3">
        <f t="shared" si="5"/>
        <v>0.21999999999999997</v>
      </c>
      <c r="B24" s="16">
        <f t="shared" si="0"/>
        <v>1549.9156752838296</v>
      </c>
      <c r="C24" s="10">
        <f t="shared" si="1"/>
        <v>9.0206298548531917E-37</v>
      </c>
      <c r="D24" s="2">
        <f t="shared" si="2"/>
        <v>1</v>
      </c>
      <c r="E24" s="2">
        <f t="shared" si="3"/>
        <v>1.3981215612970259E-33</v>
      </c>
      <c r="F24" s="17">
        <f t="shared" si="4"/>
        <v>1.3981215612970259E-33</v>
      </c>
      <c r="G24" s="16">
        <f t="shared" si="6"/>
        <v>2.7962431225940503E-35</v>
      </c>
    </row>
    <row r="25" spans="1:7" x14ac:dyDescent="0.35">
      <c r="A25" s="3">
        <f t="shared" si="5"/>
        <v>0.23999999999999996</v>
      </c>
      <c r="B25" s="16">
        <f t="shared" si="0"/>
        <v>1003.1485878831345</v>
      </c>
      <c r="C25" s="10">
        <f t="shared" si="1"/>
        <v>3.5480641191909586E-26</v>
      </c>
      <c r="D25" s="2">
        <f t="shared" si="2"/>
        <v>1</v>
      </c>
      <c r="E25" s="2">
        <f t="shared" si="3"/>
        <v>3.5592355108852274E-23</v>
      </c>
      <c r="F25" s="17">
        <f t="shared" si="4"/>
        <v>3.5592355108852274E-23</v>
      </c>
      <c r="G25" s="16">
        <f t="shared" si="6"/>
        <v>7.1184710220500753E-25</v>
      </c>
    </row>
    <row r="26" spans="1:7" x14ac:dyDescent="0.35">
      <c r="A26" s="3">
        <f t="shared" si="5"/>
        <v>0.25999999999999995</v>
      </c>
      <c r="B26" s="16">
        <f t="shared" si="0"/>
        <v>672.28703320594821</v>
      </c>
      <c r="C26" s="10">
        <f t="shared" si="1"/>
        <v>3.3316361959570256E-19</v>
      </c>
      <c r="D26" s="2">
        <f t="shared" si="2"/>
        <v>1.0000000000000007</v>
      </c>
      <c r="E26" s="2">
        <f t="shared" si="3"/>
        <v>2.2398158139014997E-16</v>
      </c>
      <c r="F26" s="17">
        <f t="shared" si="4"/>
        <v>2.2398158139015012E-16</v>
      </c>
      <c r="G26" s="16">
        <f t="shared" si="6"/>
        <v>4.4796323396501019E-18</v>
      </c>
    </row>
    <row r="27" spans="1:7" x14ac:dyDescent="0.35">
      <c r="A27" s="3">
        <f t="shared" si="5"/>
        <v>0.27999999999999997</v>
      </c>
      <c r="B27" s="16">
        <f t="shared" si="0"/>
        <v>464.12110545482557</v>
      </c>
      <c r="C27" s="10">
        <f t="shared" si="1"/>
        <v>1.8311303259099719E-14</v>
      </c>
      <c r="D27" s="2">
        <f t="shared" si="2"/>
        <v>1.0000000000000295</v>
      </c>
      <c r="E27" s="2">
        <f t="shared" si="3"/>
        <v>8.4986623109319121E-12</v>
      </c>
      <c r="F27" s="17">
        <f t="shared" si="4"/>
        <v>8.4986623109321625E-12</v>
      </c>
      <c r="G27" s="16">
        <f t="shared" si="6"/>
        <v>1.6997772585098306E-13</v>
      </c>
    </row>
    <row r="28" spans="1:7" x14ac:dyDescent="0.35">
      <c r="A28" s="3">
        <f t="shared" si="5"/>
        <v>0.3</v>
      </c>
      <c r="B28" s="16">
        <f t="shared" si="0"/>
        <v>328.71172927754532</v>
      </c>
      <c r="C28" s="10">
        <f t="shared" si="1"/>
        <v>3.7642330359015204E-11</v>
      </c>
      <c r="D28" s="2">
        <f t="shared" si="2"/>
        <v>1.000000000000973</v>
      </c>
      <c r="E28" s="2">
        <f t="shared" si="3"/>
        <v>1.2373475506348531E-8</v>
      </c>
      <c r="F28" s="17">
        <f t="shared" si="4"/>
        <v>1.2373475506360569E-8</v>
      </c>
      <c r="G28" s="16">
        <f t="shared" si="6"/>
        <v>2.4763948785306258E-10</v>
      </c>
    </row>
    <row r="29" spans="1:7" x14ac:dyDescent="0.35">
      <c r="A29" s="3">
        <f t="shared" si="5"/>
        <v>0.32</v>
      </c>
      <c r="B29" s="16">
        <f t="shared" si="0"/>
        <v>238.05186216367335</v>
      </c>
      <c r="C29" s="10">
        <f t="shared" si="1"/>
        <v>8.8605001093325811E-9</v>
      </c>
      <c r="D29" s="2">
        <f t="shared" si="2"/>
        <v>1.0000000000261451</v>
      </c>
      <c r="E29" s="2">
        <f t="shared" si="3"/>
        <v>2.1092585507280524E-6</v>
      </c>
      <c r="F29" s="17">
        <f t="shared" si="4"/>
        <v>2.1092585507831993E-6</v>
      </c>
      <c r="G29" s="16">
        <f t="shared" si="6"/>
        <v>4.2432810503517087E-8</v>
      </c>
    </row>
    <row r="30" spans="1:7" x14ac:dyDescent="0.35">
      <c r="A30" s="3">
        <f t="shared" si="5"/>
        <v>0.34</v>
      </c>
      <c r="B30" s="16">
        <f t="shared" si="0"/>
        <v>175.80324597486637</v>
      </c>
      <c r="C30" s="10">
        <f t="shared" si="1"/>
        <v>4.802339322524438E-7</v>
      </c>
      <c r="D30" s="2">
        <f t="shared" si="2"/>
        <v>1.0000000005712211</v>
      </c>
      <c r="E30" s="2">
        <f t="shared" si="3"/>
        <v>8.4426684117253685E-5</v>
      </c>
      <c r="F30" s="17">
        <f t="shared" si="4"/>
        <v>8.4426684165479987E-5</v>
      </c>
      <c r="G30" s="16">
        <f t="shared" si="6"/>
        <v>1.7309664938131183E-6</v>
      </c>
    </row>
    <row r="31" spans="1:7" x14ac:dyDescent="0.35">
      <c r="A31" s="3">
        <f t="shared" si="5"/>
        <v>0.36000000000000004</v>
      </c>
      <c r="B31" s="16">
        <f t="shared" si="0"/>
        <v>132.10187165539205</v>
      </c>
      <c r="C31" s="10">
        <f t="shared" si="1"/>
        <v>9.3937245038758634E-6</v>
      </c>
      <c r="D31" s="2">
        <f t="shared" si="2"/>
        <v>1.0000000101467208</v>
      </c>
      <c r="E31" s="2">
        <f t="shared" si="3"/>
        <v>1.2409285887771207E-3</v>
      </c>
      <c r="F31" s="17">
        <f t="shared" si="4"/>
        <v>1.2409286013684766E-3</v>
      </c>
      <c r="G31" s="16">
        <f t="shared" si="6"/>
        <v>2.654953852118267E-5</v>
      </c>
    </row>
    <row r="32" spans="1:7" x14ac:dyDescent="0.35">
      <c r="A32" s="3">
        <f t="shared" si="5"/>
        <v>0.38000000000000006</v>
      </c>
      <c r="B32" s="16">
        <f t="shared" si="0"/>
        <v>100.80997141880664</v>
      </c>
      <c r="C32" s="10">
        <f t="shared" si="1"/>
        <v>8.9233299533146717E-5</v>
      </c>
      <c r="D32" s="2">
        <f t="shared" si="2"/>
        <v>1.0000001465391308</v>
      </c>
      <c r="E32" s="2">
        <f t="shared" si="3"/>
        <v>8.9956063755423331E-3</v>
      </c>
      <c r="F32" s="17">
        <f t="shared" si="4"/>
        <v>8.9956076937506724E-3</v>
      </c>
      <c r="G32" s="16">
        <f t="shared" si="6"/>
        <v>2.0646169239619627E-4</v>
      </c>
    </row>
    <row r="33" spans="1:7" x14ac:dyDescent="0.35">
      <c r="A33" s="3">
        <f t="shared" si="5"/>
        <v>0.40000000000000008</v>
      </c>
      <c r="B33" s="16">
        <f t="shared" si="0"/>
        <v>78.004834193792405</v>
      </c>
      <c r="C33" s="10">
        <f t="shared" si="1"/>
        <v>5.0312847021172994E-4</v>
      </c>
      <c r="D33" s="2">
        <f t="shared" si="2"/>
        <v>1.0000017206327778</v>
      </c>
      <c r="E33" s="2">
        <f t="shared" si="3"/>
        <v>3.9246452897042414E-2</v>
      </c>
      <c r="F33" s="17">
        <f t="shared" si="4"/>
        <v>3.9246520425775679E-2</v>
      </c>
      <c r="G33" s="16">
        <f t="shared" si="6"/>
        <v>9.9139210091171064E-4</v>
      </c>
    </row>
    <row r="34" spans="1:7" x14ac:dyDescent="0.35">
      <c r="A34" s="3">
        <f t="shared" si="5"/>
        <v>0.4200000000000001</v>
      </c>
      <c r="B34" s="16">
        <f t="shared" si="0"/>
        <v>61.118828701869916</v>
      </c>
      <c r="C34" s="10">
        <f t="shared" si="1"/>
        <v>1.93402936018397E-3</v>
      </c>
      <c r="D34" s="2">
        <f t="shared" si="2"/>
        <v>1.0000164260065099</v>
      </c>
      <c r="E34" s="2">
        <f t="shared" si="3"/>
        <v>0.11820560916947113</v>
      </c>
      <c r="F34" s="17">
        <f t="shared" si="4"/>
        <v>0.11820755081557685</v>
      </c>
      <c r="G34" s="16">
        <f t="shared" si="6"/>
        <v>3.3555431172232497E-3</v>
      </c>
    </row>
    <row r="35" spans="1:7" x14ac:dyDescent="0.35">
      <c r="A35" s="3">
        <f t="shared" si="5"/>
        <v>0.44000000000000011</v>
      </c>
      <c r="B35" s="16">
        <f t="shared" si="0"/>
        <v>48.434864852619583</v>
      </c>
      <c r="C35" s="10">
        <f t="shared" si="1"/>
        <v>5.5873040303371447E-3</v>
      </c>
      <c r="D35" s="2">
        <f t="shared" si="2"/>
        <v>1.0001274979142318</v>
      </c>
      <c r="E35" s="2">
        <f t="shared" si="3"/>
        <v>0.27062031559987632</v>
      </c>
      <c r="F35" s="17">
        <f t="shared" si="4"/>
        <v>0.27065481912566408</v>
      </c>
      <c r="G35" s="16">
        <f t="shared" si="6"/>
        <v>8.7686394997365368E-3</v>
      </c>
    </row>
    <row r="36" spans="1:7" x14ac:dyDescent="0.35">
      <c r="A36" s="3">
        <f t="shared" si="5"/>
        <v>0.46000000000000013</v>
      </c>
      <c r="B36" s="16">
        <f t="shared" si="0"/>
        <v>38.782188801954085</v>
      </c>
      <c r="C36" s="10">
        <f t="shared" si="1"/>
        <v>1.3006912005494845E-2</v>
      </c>
      <c r="D36" s="2">
        <f t="shared" si="2"/>
        <v>1.0008048286761437</v>
      </c>
      <c r="E36" s="2">
        <f t="shared" si="3"/>
        <v>0.50443651712750437</v>
      </c>
      <c r="F36" s="17">
        <f t="shared" si="4"/>
        <v>0.50484250210178261</v>
      </c>
      <c r="G36" s="16">
        <f t="shared" si="6"/>
        <v>1.8865489541772196E-2</v>
      </c>
    </row>
    <row r="37" spans="1:7" x14ac:dyDescent="0.35">
      <c r="A37" s="3">
        <f t="shared" si="5"/>
        <v>0.48000000000000015</v>
      </c>
      <c r="B37" s="16">
        <f t="shared" si="0"/>
        <v>31.348393371347882</v>
      </c>
      <c r="C37" s="10">
        <f t="shared" si="1"/>
        <v>2.5666961917019289E-2</v>
      </c>
      <c r="D37" s="2">
        <f t="shared" si="2"/>
        <v>1.0041360428117252</v>
      </c>
      <c r="E37" s="2">
        <f t="shared" si="3"/>
        <v>0.80461801882212602</v>
      </c>
      <c r="F37" s="17">
        <f t="shared" si="4"/>
        <v>0.80794595339505981</v>
      </c>
      <c r="G37" s="16">
        <f t="shared" si="6"/>
        <v>3.5024408609673402E-2</v>
      </c>
    </row>
    <row r="38" spans="1:7" x14ac:dyDescent="0.35">
      <c r="A38" s="3">
        <f t="shared" si="5"/>
        <v>0.50000000000000011</v>
      </c>
      <c r="B38" s="16">
        <f t="shared" si="0"/>
        <v>25.560624068621891</v>
      </c>
      <c r="C38" s="10">
        <f t="shared" si="1"/>
        <v>4.4566412388814855E-2</v>
      </c>
      <c r="D38" s="2">
        <f t="shared" si="2"/>
        <v>1.0173659470662135</v>
      </c>
      <c r="E38" s="2">
        <f t="shared" si="3"/>
        <v>1.1391453131576699</v>
      </c>
      <c r="F38" s="17">
        <f t="shared" si="4"/>
        <v>1.1589276503666912</v>
      </c>
      <c r="G38" s="16">
        <f t="shared" si="6"/>
        <v>5.8202961617007179E-2</v>
      </c>
    </row>
    <row r="39" spans="1:7" x14ac:dyDescent="0.35">
      <c r="A39" s="3">
        <f t="shared" si="5"/>
        <v>0.52000000000000013</v>
      </c>
      <c r="B39" s="16">
        <f t="shared" si="0"/>
        <v>21.008969787685835</v>
      </c>
      <c r="C39" s="10">
        <f t="shared" si="1"/>
        <v>7.0010970548611551E-2</v>
      </c>
      <c r="D39" s="2">
        <f t="shared" si="2"/>
        <v>1.0601267222311137</v>
      </c>
      <c r="E39" s="2">
        <f t="shared" si="3"/>
        <v>1.4708583650623428</v>
      </c>
      <c r="F39" s="17">
        <f t="shared" si="4"/>
        <v>1.5592962574197564</v>
      </c>
      <c r="G39" s="16">
        <f t="shared" si="6"/>
        <v>8.9388886765402339E-2</v>
      </c>
    </row>
    <row r="40" spans="1:7" x14ac:dyDescent="0.35">
      <c r="A40" s="3">
        <f t="shared" si="5"/>
        <v>0.54000000000000015</v>
      </c>
      <c r="B40" s="16">
        <f t="shared" si="0"/>
        <v>17.396131246800586</v>
      </c>
      <c r="C40" s="10">
        <f t="shared" si="1"/>
        <v>0.10162026192454215</v>
      </c>
      <c r="D40" s="2">
        <f t="shared" si="2"/>
        <v>1.1746762058343498</v>
      </c>
      <c r="E40" s="2">
        <f t="shared" si="3"/>
        <v>1.7677994137735875</v>
      </c>
      <c r="F40" s="17">
        <f t="shared" si="4"/>
        <v>2.0765919080477455</v>
      </c>
      <c r="G40" s="16">
        <f t="shared" si="6"/>
        <v>0.13092072492635728</v>
      </c>
    </row>
    <row r="41" spans="1:7" x14ac:dyDescent="0.35">
      <c r="A41" s="3">
        <f t="shared" si="5"/>
        <v>0.56000000000000016</v>
      </c>
      <c r="B41" s="16">
        <f t="shared" si="0"/>
        <v>14.503784545463272</v>
      </c>
      <c r="C41" s="10">
        <f t="shared" si="1"/>
        <v>0.13849049050416581</v>
      </c>
      <c r="D41" s="2">
        <f t="shared" si="2"/>
        <v>1.434624809779333</v>
      </c>
      <c r="E41" s="2">
        <f t="shared" si="3"/>
        <v>2.0086362358679484</v>
      </c>
      <c r="F41" s="17">
        <f t="shared" si="4"/>
        <v>2.881639377797931</v>
      </c>
      <c r="G41" s="16">
        <f t="shared" si="6"/>
        <v>0.18855351248231594</v>
      </c>
    </row>
    <row r="42" spans="1:7" x14ac:dyDescent="0.35">
      <c r="A42" s="3">
        <f t="shared" si="5"/>
        <v>0.58000000000000018</v>
      </c>
      <c r="B42" s="16">
        <f t="shared" si="0"/>
        <v>12.169745801180401</v>
      </c>
      <c r="C42" s="10">
        <f t="shared" si="1"/>
        <v>0.17941508921782942</v>
      </c>
      <c r="D42" s="2">
        <f t="shared" si="2"/>
        <v>1.9305071116130115</v>
      </c>
      <c r="E42" s="2">
        <f t="shared" si="3"/>
        <v>2.1834360286770864</v>
      </c>
      <c r="F42" s="17">
        <f t="shared" si="4"/>
        <v>4.2151387811131862</v>
      </c>
      <c r="G42" s="16">
        <f t="shared" si="6"/>
        <v>0.27285628810457974</v>
      </c>
    </row>
    <row r="43" spans="1:7" x14ac:dyDescent="0.35">
      <c r="A43" s="3">
        <f t="shared" si="5"/>
        <v>0.6000000000000002</v>
      </c>
      <c r="B43" s="16">
        <f t="shared" si="0"/>
        <v>10.272241539923272</v>
      </c>
      <c r="C43" s="10">
        <f t="shared" si="1"/>
        <v>0.22308983453146508</v>
      </c>
      <c r="D43" s="2">
        <f t="shared" si="2"/>
        <v>2.6504278855982704</v>
      </c>
      <c r="E43" s="2">
        <f t="shared" si="3"/>
        <v>2.2916326654087249</v>
      </c>
      <c r="F43" s="17">
        <f t="shared" si="4"/>
        <v>6.0738071199471753</v>
      </c>
      <c r="G43" s="16">
        <f t="shared" si="6"/>
        <v>0.39433243050352335</v>
      </c>
    </row>
    <row r="44" spans="1:7" x14ac:dyDescent="0.35">
      <c r="A44" s="3">
        <f t="shared" si="5"/>
        <v>0.62000000000000022</v>
      </c>
      <c r="B44" s="16">
        <f t="shared" si="0"/>
        <v>8.7189267128506707</v>
      </c>
      <c r="C44" s="10">
        <f t="shared" si="1"/>
        <v>0.26826617408976622</v>
      </c>
      <c r="D44" s="2">
        <f t="shared" si="2"/>
        <v>3.2359258052328466</v>
      </c>
      <c r="E44" s="2">
        <f t="shared" si="3"/>
        <v>2.3389931114255109</v>
      </c>
      <c r="F44" s="17">
        <f t="shared" si="4"/>
        <v>7.5688081675236774</v>
      </c>
      <c r="G44" s="16">
        <f t="shared" si="6"/>
        <v>0.54570859385399706</v>
      </c>
    </row>
    <row r="45" spans="1:7" x14ac:dyDescent="0.35">
      <c r="A45" s="3">
        <f t="shared" si="5"/>
        <v>0.64000000000000024</v>
      </c>
      <c r="B45" s="16">
        <f t="shared" si="0"/>
        <v>7.4391206926147779</v>
      </c>
      <c r="C45" s="10">
        <f t="shared" si="1"/>
        <v>0.31384566888661963</v>
      </c>
      <c r="D45" s="2">
        <f t="shared" si="2"/>
        <v>3.1590079021621675</v>
      </c>
      <c r="E45" s="2">
        <f t="shared" si="3"/>
        <v>2.3347358097019781</v>
      </c>
      <c r="F45" s="17">
        <f t="shared" si="4"/>
        <v>7.3754488723095353</v>
      </c>
      <c r="G45" s="16">
        <f t="shared" si="6"/>
        <v>0.69321757130018791</v>
      </c>
    </row>
    <row r="46" spans="1:7" x14ac:dyDescent="0.35">
      <c r="A46" s="3">
        <f t="shared" si="5"/>
        <v>0.66000000000000025</v>
      </c>
      <c r="B46" s="16">
        <f t="shared" si="0"/>
        <v>6.3782538077523716</v>
      </c>
      <c r="C46" s="10">
        <f t="shared" si="1"/>
        <v>0.35892435137877066</v>
      </c>
      <c r="D46" s="2">
        <f t="shared" si="2"/>
        <v>2.4993618421728594</v>
      </c>
      <c r="E46" s="2">
        <f t="shared" si="3"/>
        <v>2.2893106108766941</v>
      </c>
      <c r="F46" s="17">
        <f t="shared" si="4"/>
        <v>5.7218155857066479</v>
      </c>
      <c r="G46" s="16">
        <f t="shared" si="6"/>
        <v>0.80765388301432095</v>
      </c>
    </row>
    <row r="47" spans="1:7" x14ac:dyDescent="0.35">
      <c r="A47" s="3">
        <f t="shared" si="5"/>
        <v>0.68000000000000027</v>
      </c>
      <c r="B47" s="16">
        <f t="shared" si="0"/>
        <v>5.4938514367145652</v>
      </c>
      <c r="C47" s="10">
        <f t="shared" si="1"/>
        <v>0.40280124357888997</v>
      </c>
      <c r="D47" s="2">
        <f t="shared" si="2"/>
        <v>1.8096085349976285</v>
      </c>
      <c r="E47" s="2">
        <f t="shared" si="3"/>
        <v>2.2129301907462984</v>
      </c>
      <c r="F47" s="17">
        <f t="shared" si="4"/>
        <v>4.004537360528432</v>
      </c>
      <c r="G47" s="16">
        <f t="shared" si="6"/>
        <v>0.8877446302248897</v>
      </c>
    </row>
    <row r="48" spans="1:7" x14ac:dyDescent="0.35">
      <c r="A48" s="3">
        <f t="shared" si="5"/>
        <v>0.70000000000000029</v>
      </c>
      <c r="B48" s="16">
        <f t="shared" si="0"/>
        <v>4.7526001198574015</v>
      </c>
      <c r="C48" s="10">
        <f t="shared" si="1"/>
        <v>0.44496475542283814</v>
      </c>
      <c r="D48" s="2">
        <f t="shared" si="2"/>
        <v>1.3664598585460721</v>
      </c>
      <c r="E48" s="2">
        <f t="shared" si="3"/>
        <v>2.1147395499549</v>
      </c>
      <c r="F48" s="17">
        <f t="shared" si="4"/>
        <v>2.8897067062931567</v>
      </c>
      <c r="G48" s="16">
        <f t="shared" si="6"/>
        <v>0.9455387643507529</v>
      </c>
    </row>
    <row r="49" spans="1:7" x14ac:dyDescent="0.35">
      <c r="A49" s="3">
        <f t="shared" si="5"/>
        <v>0.72000000000000031</v>
      </c>
      <c r="B49" s="16">
        <f t="shared" si="0"/>
        <v>4.1281834892309952</v>
      </c>
      <c r="C49" s="10">
        <f t="shared" si="1"/>
        <v>0.48506770803116583</v>
      </c>
      <c r="D49" s="2">
        <f t="shared" si="2"/>
        <v>1.1429689682989796</v>
      </c>
      <c r="E49" s="2">
        <f t="shared" si="3"/>
        <v>2.0024485034533797</v>
      </c>
      <c r="F49" s="17">
        <f t="shared" si="4"/>
        <v>2.288736500063945</v>
      </c>
      <c r="G49" s="16">
        <f t="shared" si="6"/>
        <v>0.99131349435203187</v>
      </c>
    </row>
    <row r="50" spans="1:7" x14ac:dyDescent="0.35">
      <c r="A50" s="3">
        <f t="shared" si="5"/>
        <v>0.74000000000000032</v>
      </c>
      <c r="B50" s="16">
        <f t="shared" si="0"/>
        <v>3.5996715535015595</v>
      </c>
      <c r="C50" s="10">
        <f t="shared" si="1"/>
        <v>0.52289834427233184</v>
      </c>
      <c r="D50" s="2">
        <f t="shared" si="2"/>
        <v>1.0475970694211587</v>
      </c>
      <c r="E50" s="2">
        <f t="shared" si="3"/>
        <v>1.882262295250178</v>
      </c>
      <c r="F50" s="17">
        <f t="shared" si="4"/>
        <v>1.9718524643860302</v>
      </c>
      <c r="G50" s="16">
        <f t="shared" si="6"/>
        <v>1.0307505436397526</v>
      </c>
    </row>
    <row r="51" spans="1:7" x14ac:dyDescent="0.35">
      <c r="A51" s="3">
        <f t="shared" si="5"/>
        <v>0.76000000000000034</v>
      </c>
      <c r="B51" s="16">
        <f t="shared" si="0"/>
        <v>3.1503116068377026</v>
      </c>
      <c r="C51" s="10">
        <f t="shared" si="1"/>
        <v>0.55835181794013089</v>
      </c>
      <c r="D51" s="2">
        <f t="shared" si="2"/>
        <v>1.0132419670573194</v>
      </c>
      <c r="E51" s="2">
        <f t="shared" si="3"/>
        <v>1.7589822127557262</v>
      </c>
      <c r="F51" s="17">
        <f t="shared" si="4"/>
        <v>1.7822745972714482</v>
      </c>
      <c r="G51" s="16">
        <f t="shared" si="6"/>
        <v>1.0663960355851816</v>
      </c>
    </row>
    <row r="52" spans="1:7" x14ac:dyDescent="0.35">
      <c r="A52" s="3">
        <f t="shared" si="5"/>
        <v>0.78000000000000036</v>
      </c>
      <c r="B52" s="16">
        <f t="shared" si="0"/>
        <v>2.7666133053742636</v>
      </c>
      <c r="C52" s="10">
        <f t="shared" si="1"/>
        <v>0.59140454987845081</v>
      </c>
      <c r="D52" s="2">
        <f t="shared" si="2"/>
        <v>1.0030304366547507</v>
      </c>
      <c r="E52" s="2">
        <f t="shared" si="3"/>
        <v>1.6361876965525994</v>
      </c>
      <c r="F52" s="17">
        <f t="shared" si="4"/>
        <v>1.6411460597222844</v>
      </c>
      <c r="G52" s="16">
        <f t="shared" si="6"/>
        <v>1.0992189567796273</v>
      </c>
    </row>
    <row r="53" spans="1:7" x14ac:dyDescent="0.35">
      <c r="A53" s="3">
        <f t="shared" si="5"/>
        <v>0.80000000000000038</v>
      </c>
      <c r="B53" s="16">
        <f t="shared" si="0"/>
        <v>2.4376510685560095</v>
      </c>
      <c r="C53" s="10">
        <f t="shared" si="1"/>
        <v>0.62209245035213512</v>
      </c>
      <c r="D53" s="2">
        <f t="shared" si="2"/>
        <v>1.0005660208615879</v>
      </c>
      <c r="E53" s="2">
        <f t="shared" si="3"/>
        <v>1.5164443263415084</v>
      </c>
      <c r="F53" s="17">
        <f t="shared" si="4"/>
        <v>1.5173026654656543</v>
      </c>
      <c r="G53" s="16">
        <f t="shared" si="6"/>
        <v>1.1295650100889405</v>
      </c>
    </row>
    <row r="54" spans="1:7" x14ac:dyDescent="0.35">
      <c r="A54" s="3">
        <f t="shared" si="5"/>
        <v>0.8200000000000004</v>
      </c>
      <c r="B54" s="16">
        <f t="shared" si="0"/>
        <v>2.1545283486391491</v>
      </c>
      <c r="C54" s="10">
        <f t="shared" si="1"/>
        <v>0.65049317106085502</v>
      </c>
      <c r="D54" s="2">
        <f t="shared" si="2"/>
        <v>1.000086039162539</v>
      </c>
      <c r="E54" s="2">
        <f t="shared" si="3"/>
        <v>1.4015059776467875</v>
      </c>
      <c r="F54" s="17">
        <f t="shared" si="4"/>
        <v>1.4016265620473978</v>
      </c>
      <c r="G54" s="16">
        <f t="shared" si="6"/>
        <v>1.1575975413298885</v>
      </c>
    </row>
    <row r="55" spans="1:7" x14ac:dyDescent="0.35">
      <c r="A55" s="3">
        <f t="shared" si="5"/>
        <v>0.84000000000000041</v>
      </c>
      <c r="B55" s="16">
        <f t="shared" si="0"/>
        <v>1.9099633969334329</v>
      </c>
      <c r="C55" s="10">
        <f t="shared" si="1"/>
        <v>0.67671209911946928</v>
      </c>
      <c r="D55" s="2">
        <f t="shared" si="2"/>
        <v>1.0000106354067178</v>
      </c>
      <c r="E55" s="2">
        <f t="shared" si="3"/>
        <v>1.2924953395801755</v>
      </c>
      <c r="F55" s="17">
        <f t="shared" si="4"/>
        <v>1.2925090857937926</v>
      </c>
      <c r="G55" s="16">
        <f t="shared" si="6"/>
        <v>1.1834477230457643</v>
      </c>
    </row>
    <row r="56" spans="1:7" x14ac:dyDescent="0.35">
      <c r="A56" s="3">
        <f t="shared" si="5"/>
        <v>0.86000000000000043</v>
      </c>
      <c r="B56" s="16">
        <f t="shared" si="0"/>
        <v>1.6979668944601729</v>
      </c>
      <c r="C56" s="10">
        <f t="shared" si="1"/>
        <v>0.70087160110523594</v>
      </c>
      <c r="D56" s="2">
        <f t="shared" si="2"/>
        <v>1.0000010688892105</v>
      </c>
      <c r="E56" s="2">
        <f t="shared" si="3"/>
        <v>1.1900567759439866</v>
      </c>
      <c r="F56" s="17">
        <f t="shared" si="4"/>
        <v>1.1900580479828342</v>
      </c>
      <c r="G56" s="16">
        <f t="shared" si="6"/>
        <v>1.207248884005421</v>
      </c>
    </row>
    <row r="57" spans="1:7" x14ac:dyDescent="0.35">
      <c r="A57" s="3">
        <f t="shared" si="5"/>
        <v>0.88000000000000045</v>
      </c>
      <c r="B57" s="16">
        <f t="shared" si="0"/>
        <v>1.5135895266443606</v>
      </c>
      <c r="C57" s="10">
        <f t="shared" si="1"/>
        <v>0.72310296780245609</v>
      </c>
      <c r="D57" s="2">
        <f t="shared" si="2"/>
        <v>1.0000000873412724</v>
      </c>
      <c r="E57" s="2">
        <f t="shared" si="3"/>
        <v>1.0944810787512518</v>
      </c>
      <c r="F57" s="17">
        <f t="shared" si="4"/>
        <v>1.0944811743446219</v>
      </c>
      <c r="G57" s="16">
        <f t="shared" si="6"/>
        <v>1.2291385074923133</v>
      </c>
    </row>
    <row r="58" spans="1:7" x14ac:dyDescent="0.35">
      <c r="A58" s="3">
        <f t="shared" si="5"/>
        <v>0.90000000000000047</v>
      </c>
      <c r="B58" s="16">
        <f t="shared" si="0"/>
        <v>1.3527231657512115</v>
      </c>
      <c r="C58" s="10">
        <f t="shared" si="1"/>
        <v>0.74354053257843444</v>
      </c>
      <c r="D58" s="2">
        <f t="shared" si="2"/>
        <v>1.0000000058024698</v>
      </c>
      <c r="E58" s="2">
        <f t="shared" si="3"/>
        <v>1.0058045030938416</v>
      </c>
      <c r="F58" s="17">
        <f t="shared" si="4"/>
        <v>1.0058045089299918</v>
      </c>
      <c r="G58" s="16">
        <f t="shared" si="6"/>
        <v>1.2492545976709133</v>
      </c>
    </row>
    <row r="59" spans="1:7" x14ac:dyDescent="0.35">
      <c r="A59" s="3">
        <f t="shared" si="5"/>
        <v>0.92000000000000048</v>
      </c>
      <c r="B59" s="16">
        <f t="shared" si="0"/>
        <v>1.2119434000610636</v>
      </c>
      <c r="C59" s="10">
        <f t="shared" si="1"/>
        <v>0.76231749640165525</v>
      </c>
      <c r="D59" s="2">
        <f t="shared" si="2"/>
        <v>1.00000000031341</v>
      </c>
      <c r="E59" s="2">
        <f t="shared" si="3"/>
        <v>0.92388565851505966</v>
      </c>
      <c r="F59" s="17">
        <f t="shared" si="4"/>
        <v>0.9238856588046146</v>
      </c>
      <c r="G59" s="16">
        <f t="shared" si="6"/>
        <v>1.2677323108470056</v>
      </c>
    </row>
    <row r="60" spans="1:7" x14ac:dyDescent="0.35">
      <c r="A60" s="3">
        <f t="shared" si="5"/>
        <v>0.9400000000000005</v>
      </c>
      <c r="B60" s="16">
        <f t="shared" si="0"/>
        <v>1.0883841452896128</v>
      </c>
      <c r="C60" s="10">
        <f t="shared" si="1"/>
        <v>0.77956306564162881</v>
      </c>
      <c r="D60" s="2">
        <f t="shared" si="2"/>
        <v>1.0000000000137632</v>
      </c>
      <c r="E60" s="2">
        <f t="shared" si="3"/>
        <v>0.84846408089771452</v>
      </c>
      <c r="F60" s="17">
        <f t="shared" si="4"/>
        <v>0.84846408090939207</v>
      </c>
      <c r="G60" s="16">
        <f t="shared" si="6"/>
        <v>1.2847015924651934</v>
      </c>
    </row>
    <row r="61" spans="1:7" x14ac:dyDescent="0.35">
      <c r="A61" s="3">
        <f t="shared" si="5"/>
        <v>0.96000000000000052</v>
      </c>
      <c r="B61" s="16">
        <f t="shared" si="0"/>
        <v>0.97963729285462031</v>
      </c>
      <c r="C61" s="10">
        <f t="shared" si="1"/>
        <v>0.79540058147412729</v>
      </c>
      <c r="D61" s="2">
        <f t="shared" si="2"/>
        <v>1.0000000000004914</v>
      </c>
      <c r="E61" s="2">
        <f t="shared" si="3"/>
        <v>0.77920407237030487</v>
      </c>
      <c r="F61" s="17">
        <f t="shared" si="4"/>
        <v>0.77920407237068778</v>
      </c>
      <c r="G61" s="16">
        <f t="shared" si="6"/>
        <v>1.3002856739126072</v>
      </c>
    </row>
    <row r="62" spans="1:7" x14ac:dyDescent="0.35">
      <c r="A62" s="3">
        <f t="shared" si="5"/>
        <v>0.98000000000000054</v>
      </c>
      <c r="B62" s="16">
        <f t="shared" si="0"/>
        <v>0.88367200419791558</v>
      </c>
      <c r="C62" s="10">
        <f t="shared" si="1"/>
        <v>0.80994638537732955</v>
      </c>
      <c r="D62" s="2">
        <f t="shared" si="2"/>
        <v>1.0000000000000142</v>
      </c>
      <c r="E62" s="2">
        <f t="shared" si="3"/>
        <v>0.71572694565924211</v>
      </c>
      <c r="F62" s="17">
        <f t="shared" si="4"/>
        <v>0.71572694565925232</v>
      </c>
      <c r="G62" s="16">
        <f t="shared" si="6"/>
        <v>1.3146002128257923</v>
      </c>
    </row>
    <row r="63" spans="1:7" x14ac:dyDescent="0.35">
      <c r="A63" s="3">
        <f t="shared" si="5"/>
        <v>1.0000000000000004</v>
      </c>
      <c r="B63" s="16">
        <f t="shared" si="0"/>
        <v>0.79876950214443321</v>
      </c>
      <c r="C63" s="10">
        <f t="shared" si="1"/>
        <v>0.82330922130618234</v>
      </c>
      <c r="D63" s="2">
        <f t="shared" si="2"/>
        <v>1.0000000000000004</v>
      </c>
      <c r="E63" s="2">
        <f t="shared" si="3"/>
        <v>0.65763429681366026</v>
      </c>
      <c r="F63" s="17">
        <f t="shared" si="4"/>
        <v>0.65763429681366059</v>
      </c>
      <c r="G63" s="16">
        <f t="shared" si="6"/>
        <v>1.3277528987620655</v>
      </c>
    </row>
    <row r="64" spans="1:7" x14ac:dyDescent="0.35">
      <c r="A64" s="3">
        <f t="shared" si="5"/>
        <v>1.0200000000000005</v>
      </c>
      <c r="B64" s="16">
        <f t="shared" si="0"/>
        <v>0.72347014804471643</v>
      </c>
      <c r="C64" s="10">
        <f t="shared" si="1"/>
        <v>0.83559002134885096</v>
      </c>
      <c r="D64" s="2">
        <f t="shared" si="2"/>
        <v>1</v>
      </c>
      <c r="E64" s="2">
        <f t="shared" si="3"/>
        <v>0.60452443644994092</v>
      </c>
      <c r="F64" s="17">
        <f t="shared" si="4"/>
        <v>0.60452443644994092</v>
      </c>
      <c r="G64" s="16">
        <f t="shared" si="6"/>
        <v>1.3398433874910642</v>
      </c>
    </row>
    <row r="65" spans="1:7" x14ac:dyDescent="0.35">
      <c r="A65" s="3">
        <f t="shared" si="5"/>
        <v>1.0400000000000005</v>
      </c>
      <c r="B65" s="16">
        <f t="shared" si="0"/>
        <v>0.6565303058651818</v>
      </c>
      <c r="C65" s="10">
        <f t="shared" si="1"/>
        <v>0.84688195877589278</v>
      </c>
      <c r="D65" s="2">
        <f t="shared" si="2"/>
        <v>1</v>
      </c>
      <c r="E65" s="2">
        <f t="shared" si="3"/>
        <v>0.55600367142684115</v>
      </c>
      <c r="F65" s="17">
        <f t="shared" si="4"/>
        <v>0.55600367142684115</v>
      </c>
      <c r="G65" s="16">
        <f t="shared" si="6"/>
        <v>1.3509634609196011</v>
      </c>
    </row>
    <row r="66" spans="1:7" x14ac:dyDescent="0.35">
      <c r="A66" s="3">
        <f t="shared" si="5"/>
        <v>1.0600000000000005</v>
      </c>
      <c r="B66" s="16">
        <f t="shared" si="0"/>
        <v>0.59688703871357929</v>
      </c>
      <c r="C66" s="10">
        <f t="shared" si="1"/>
        <v>0.85727068162020648</v>
      </c>
      <c r="D66" s="2">
        <f t="shared" si="2"/>
        <v>1</v>
      </c>
      <c r="E66" s="2">
        <f t="shared" si="3"/>
        <v>0.51169375852825671</v>
      </c>
      <c r="F66" s="17">
        <f t="shared" si="4"/>
        <v>0.51169375852825671</v>
      </c>
      <c r="G66" s="16">
        <f t="shared" si="6"/>
        <v>1.3611973360901661</v>
      </c>
    </row>
    <row r="67" spans="1:7" x14ac:dyDescent="0.35">
      <c r="A67" s="3">
        <f t="shared" si="5"/>
        <v>1.0800000000000005</v>
      </c>
      <c r="B67" s="16">
        <f t="shared" si="0"/>
        <v>0.54362910146251764</v>
      </c>
      <c r="C67" s="10">
        <f t="shared" si="1"/>
        <v>0.86683466260507258</v>
      </c>
      <c r="D67" s="2">
        <f t="shared" si="2"/>
        <v>1</v>
      </c>
      <c r="E67" s="2">
        <f t="shared" si="3"/>
        <v>0.47123654874856025</v>
      </c>
      <c r="F67" s="17">
        <f t="shared" si="4"/>
        <v>0.47123654874856025</v>
      </c>
      <c r="G67" s="16">
        <f t="shared" si="6"/>
        <v>1.3706220670651375</v>
      </c>
    </row>
    <row r="68" spans="1:7" x14ac:dyDescent="0.35">
      <c r="A68" s="3">
        <f t="shared" si="5"/>
        <v>1.1000000000000005</v>
      </c>
      <c r="B68" s="16">
        <f t="shared" si="0"/>
        <v>0.49597301609082417</v>
      </c>
      <c r="C68" s="10">
        <f t="shared" si="1"/>
        <v>0.87564561862153834</v>
      </c>
      <c r="D68" s="2">
        <f t="shared" si="2"/>
        <v>1</v>
      </c>
      <c r="E68" s="2">
        <f t="shared" si="3"/>
        <v>0.43429659849443991</v>
      </c>
      <c r="F68" s="17">
        <f t="shared" si="4"/>
        <v>0.43429659849443991</v>
      </c>
      <c r="G68" s="16">
        <f t="shared" si="6"/>
        <v>1.3793079990350263</v>
      </c>
    </row>
    <row r="69" spans="1:7" x14ac:dyDescent="0.35">
      <c r="A69" s="3">
        <f t="shared" si="5"/>
        <v>1.1200000000000006</v>
      </c>
      <c r="B69" s="16">
        <f t="shared" si="0"/>
        <v>0.45324326704572659</v>
      </c>
      <c r="C69" s="10">
        <f t="shared" si="1"/>
        <v>0.88376896614187461</v>
      </c>
      <c r="D69" s="2">
        <f t="shared" si="2"/>
        <v>1</v>
      </c>
      <c r="E69" s="2">
        <f t="shared" si="3"/>
        <v>0.40056233352776738</v>
      </c>
      <c r="F69" s="17">
        <f t="shared" si="4"/>
        <v>0.40056233352776738</v>
      </c>
      <c r="G69" s="16">
        <f t="shared" si="6"/>
        <v>1.3873192457055816</v>
      </c>
    </row>
    <row r="70" spans="1:7" x14ac:dyDescent="0.35">
      <c r="A70" s="3">
        <f t="shared" si="5"/>
        <v>1.1400000000000006</v>
      </c>
      <c r="B70" s="16">
        <f t="shared" si="0"/>
        <v>0.41485584946010906</v>
      </c>
      <c r="C70" s="10">
        <f t="shared" si="1"/>
        <v>0.89126428886179543</v>
      </c>
      <c r="D70" s="2">
        <f t="shared" si="2"/>
        <v>1</v>
      </c>
      <c r="E70" s="2">
        <f t="shared" si="3"/>
        <v>0.36974620364922017</v>
      </c>
      <c r="F70" s="17">
        <f t="shared" si="4"/>
        <v>0.36974620364922017</v>
      </c>
      <c r="G70" s="16">
        <f t="shared" si="6"/>
        <v>1.3947141697785661</v>
      </c>
    </row>
    <row r="71" spans="1:7" x14ac:dyDescent="0.35">
      <c r="A71" s="3">
        <f t="shared" si="5"/>
        <v>1.1600000000000006</v>
      </c>
      <c r="B71" s="16">
        <f t="shared" si="0"/>
        <v>0.38030455628688703</v>
      </c>
      <c r="C71" s="10">
        <f t="shared" si="1"/>
        <v>0.89818580123829839</v>
      </c>
      <c r="D71" s="2">
        <f t="shared" si="2"/>
        <v>1</v>
      </c>
      <c r="E71" s="2">
        <f t="shared" si="3"/>
        <v>0.3415841526031132</v>
      </c>
      <c r="F71" s="17">
        <f t="shared" si="4"/>
        <v>0.3415841526031132</v>
      </c>
      <c r="G71" s="16">
        <f t="shared" si="6"/>
        <v>1.4015458528306284</v>
      </c>
    </row>
    <row r="72" spans="1:7" x14ac:dyDescent="0.35">
      <c r="A72" s="3">
        <f t="shared" ref="A72:A106" si="7">+A71+0.02</f>
        <v>1.1800000000000006</v>
      </c>
      <c r="B72" s="16">
        <f t="shared" si="0"/>
        <v>0.34914951103114672</v>
      </c>
      <c r="C72" s="10">
        <f t="shared" ref="C72:C106" si="8">+EXP(-(1.25)*($B$7/A72)^4)</f>
        <v>0.90458279702823607</v>
      </c>
      <c r="D72" s="16">
        <f t="shared" ref="D72:D106" si="9">+$B$10^(EXP(-((A72-$B$7)^2)/(2*($B$8*$B$7)^2)))</f>
        <v>1</v>
      </c>
      <c r="E72" s="16">
        <f t="shared" ref="E72:E106" si="10">+B72*C72</f>
        <v>0.31583464126959565</v>
      </c>
      <c r="F72" s="17">
        <f t="shared" si="4"/>
        <v>0.31583464126959565</v>
      </c>
      <c r="G72" s="16">
        <f t="shared" ref="G72:G106" si="11">F72*(A72-A71)+G71</f>
        <v>1.4078625456560203</v>
      </c>
    </row>
    <row r="73" spans="1:7" x14ac:dyDescent="0.35">
      <c r="A73" s="3">
        <f t="shared" si="7"/>
        <v>1.2000000000000006</v>
      </c>
      <c r="B73" s="16">
        <f t="shared" si="0"/>
        <v>0.32100754812260196</v>
      </c>
      <c r="C73" s="10">
        <f t="shared" si="8"/>
        <v>0.91050007590279525</v>
      </c>
      <c r="D73" s="16">
        <f t="shared" si="9"/>
        <v>1</v>
      </c>
      <c r="E73" s="16">
        <f t="shared" si="10"/>
        <v>0.2922773969309993</v>
      </c>
      <c r="F73" s="17">
        <f t="shared" si="4"/>
        <v>0.2922773969309993</v>
      </c>
      <c r="G73" s="16">
        <f t="shared" si="11"/>
        <v>1.4137080935946402</v>
      </c>
    </row>
    <row r="74" spans="1:7" x14ac:dyDescent="0.35">
      <c r="A74" s="3">
        <f t="shared" si="7"/>
        <v>1.2200000000000006</v>
      </c>
      <c r="B74" s="16">
        <f t="shared" si="0"/>
        <v>0.29554411868083152</v>
      </c>
      <c r="C74" s="10">
        <f t="shared" si="8"/>
        <v>0.91597834407776269</v>
      </c>
      <c r="D74" s="16">
        <f t="shared" si="9"/>
        <v>1</v>
      </c>
      <c r="E74" s="16">
        <f t="shared" si="10"/>
        <v>0.27071201243118981</v>
      </c>
      <c r="F74" s="17">
        <f t="shared" si="4"/>
        <v>0.27071201243118981</v>
      </c>
      <c r="G74" s="16">
        <f t="shared" si="11"/>
        <v>1.4191223338432639</v>
      </c>
    </row>
    <row r="75" spans="1:7" x14ac:dyDescent="0.35">
      <c r="A75" s="3">
        <f t="shared" si="7"/>
        <v>1.2400000000000007</v>
      </c>
      <c r="B75" s="16">
        <f t="shared" si="0"/>
        <v>0.27246645977658324</v>
      </c>
      <c r="C75" s="10">
        <f t="shared" si="8"/>
        <v>0.92105458693768572</v>
      </c>
      <c r="D75" s="16">
        <f t="shared" si="9"/>
        <v>1</v>
      </c>
      <c r="E75" s="16">
        <f t="shared" si="10"/>
        <v>0.25095648256389441</v>
      </c>
      <c r="F75" s="17">
        <f t="shared" si="4"/>
        <v>0.25095648256389441</v>
      </c>
      <c r="G75" s="16">
        <f t="shared" si="11"/>
        <v>1.4241414634945417</v>
      </c>
    </row>
    <row r="76" spans="1:7" x14ac:dyDescent="0.35">
      <c r="A76" s="3">
        <f t="shared" si="7"/>
        <v>1.2600000000000007</v>
      </c>
      <c r="B76" s="16">
        <f t="shared" si="0"/>
        <v>0.25151781358794167</v>
      </c>
      <c r="C76" s="10">
        <f t="shared" si="8"/>
        <v>0.92576241305652673</v>
      </c>
      <c r="D76" s="16">
        <f t="shared" si="9"/>
        <v>1</v>
      </c>
      <c r="E76" s="16">
        <f t="shared" si="10"/>
        <v>0.23284573803387457</v>
      </c>
      <c r="F76" s="17">
        <f t="shared" si="4"/>
        <v>0.23284573803387457</v>
      </c>
      <c r="G76" s="16">
        <f t="shared" si="11"/>
        <v>1.4287983782552192</v>
      </c>
    </row>
    <row r="77" spans="1:7" x14ac:dyDescent="0.35">
      <c r="A77" s="3">
        <f t="shared" si="7"/>
        <v>1.2800000000000007</v>
      </c>
      <c r="B77" s="16">
        <f t="shared" si="0"/>
        <v>0.23247252164421159</v>
      </c>
      <c r="C77" s="10">
        <f t="shared" si="8"/>
        <v>0.93013236998942073</v>
      </c>
      <c r="D77" s="16">
        <f t="shared" si="9"/>
        <v>1</v>
      </c>
      <c r="E77" s="16">
        <f t="shared" si="10"/>
        <v>0.21623021751434743</v>
      </c>
      <c r="F77" s="17">
        <f t="shared" si="4"/>
        <v>0.21623021751434743</v>
      </c>
      <c r="G77" s="16">
        <f t="shared" si="11"/>
        <v>1.4331229826055061</v>
      </c>
    </row>
    <row r="78" spans="1:7" x14ac:dyDescent="0.35">
      <c r="A78" s="3">
        <f t="shared" si="7"/>
        <v>1.3000000000000007</v>
      </c>
      <c r="B78" s="16">
        <f t="shared" si="0"/>
        <v>0.21513185062590262</v>
      </c>
      <c r="C78" s="10">
        <f t="shared" si="8"/>
        <v>0.93419223285119612</v>
      </c>
      <c r="D78" s="16">
        <f t="shared" si="9"/>
        <v>1</v>
      </c>
      <c r="E78" s="16">
        <f t="shared" si="10"/>
        <v>0.20097450389362195</v>
      </c>
      <c r="F78" s="17">
        <f t="shared" si="4"/>
        <v>0.20097450389362195</v>
      </c>
      <c r="G78" s="16">
        <f t="shared" si="11"/>
        <v>1.4371424726833786</v>
      </c>
    </row>
    <row r="79" spans="1:7" x14ac:dyDescent="0.35">
      <c r="A79" s="3">
        <f t="shared" si="7"/>
        <v>1.3200000000000007</v>
      </c>
      <c r="B79" s="16">
        <f t="shared" ref="B79:B106" si="12">5/16*$B$3^2*$B$7^4/A79^5*(1-0.287*LN($B$10))</f>
        <v>0.19932043149226142</v>
      </c>
      <c r="C79" s="10">
        <f t="shared" si="8"/>
        <v>0.93796726709853717</v>
      </c>
      <c r="D79" s="16">
        <f t="shared" si="9"/>
        <v>1</v>
      </c>
      <c r="E79" s="16">
        <f t="shared" si="10"/>
        <v>0.18695604040369765</v>
      </c>
      <c r="F79" s="17">
        <f t="shared" ref="F79:F106" si="13">+B79*C79*D79</f>
        <v>0.18695604040369765</v>
      </c>
      <c r="G79" s="16">
        <f t="shared" si="11"/>
        <v>1.4408815934914525</v>
      </c>
    </row>
    <row r="80" spans="1:7" x14ac:dyDescent="0.35">
      <c r="A80" s="3">
        <f t="shared" si="7"/>
        <v>1.3400000000000007</v>
      </c>
      <c r="B80" s="16">
        <f t="shared" si="12"/>
        <v>0.18488321424877791</v>
      </c>
      <c r="C80" s="10">
        <f t="shared" si="8"/>
        <v>0.94148046716200118</v>
      </c>
      <c r="D80" s="16">
        <f t="shared" si="9"/>
        <v>1</v>
      </c>
      <c r="E80" s="16">
        <f t="shared" si="10"/>
        <v>0.17406393492135178</v>
      </c>
      <c r="F80" s="17">
        <f t="shared" si="13"/>
        <v>0.17406393492135178</v>
      </c>
      <c r="G80" s="16">
        <f t="shared" si="11"/>
        <v>1.4443628721898796</v>
      </c>
    </row>
    <row r="81" spans="1:7" x14ac:dyDescent="0.35">
      <c r="A81" s="3">
        <f t="shared" si="7"/>
        <v>1.3600000000000008</v>
      </c>
      <c r="B81" s="16">
        <f t="shared" si="12"/>
        <v>0.17168285739733</v>
      </c>
      <c r="C81" s="10">
        <f t="shared" si="8"/>
        <v>0.94475277268199487</v>
      </c>
      <c r="D81" s="16">
        <f t="shared" si="9"/>
        <v>1</v>
      </c>
      <c r="E81" s="16">
        <f t="shared" si="10"/>
        <v>0.16219785554809504</v>
      </c>
      <c r="F81" s="17">
        <f t="shared" si="13"/>
        <v>0.16219785554809504</v>
      </c>
      <c r="G81" s="16">
        <f t="shared" si="11"/>
        <v>1.4476068293008415</v>
      </c>
    </row>
    <row r="82" spans="1:7" x14ac:dyDescent="0.35">
      <c r="A82" s="3">
        <f t="shared" si="7"/>
        <v>1.3800000000000008</v>
      </c>
      <c r="B82" s="16">
        <f t="shared" si="12"/>
        <v>0.15959748478170385</v>
      </c>
      <c r="C82" s="10">
        <f t="shared" si="8"/>
        <v>0.94780326412645666</v>
      </c>
      <c r="D82" s="16">
        <f t="shared" si="9"/>
        <v>1</v>
      </c>
      <c r="E82" s="16">
        <f t="shared" si="10"/>
        <v>0.15126701702247139</v>
      </c>
      <c r="F82" s="17">
        <f t="shared" si="13"/>
        <v>0.15126701702247139</v>
      </c>
      <c r="G82" s="16">
        <f t="shared" si="11"/>
        <v>1.4506321696412909</v>
      </c>
    </row>
    <row r="83" spans="1:7" x14ac:dyDescent="0.35">
      <c r="A83" s="3">
        <f t="shared" si="7"/>
        <v>1.4000000000000008</v>
      </c>
      <c r="B83" s="16">
        <f t="shared" si="12"/>
        <v>0.14851875374554366</v>
      </c>
      <c r="C83" s="10">
        <f t="shared" si="8"/>
        <v>0.95064933953466801</v>
      </c>
      <c r="D83" s="16">
        <f t="shared" si="9"/>
        <v>1</v>
      </c>
      <c r="E83" s="16">
        <f t="shared" si="10"/>
        <v>0.14118925515671307</v>
      </c>
      <c r="F83" s="17">
        <f t="shared" si="13"/>
        <v>0.14118925515671307</v>
      </c>
      <c r="G83" s="16">
        <f t="shared" si="11"/>
        <v>1.4534559547444252</v>
      </c>
    </row>
    <row r="84" spans="1:7" x14ac:dyDescent="0.35">
      <c r="A84" s="3">
        <f t="shared" si="7"/>
        <v>1.4200000000000008</v>
      </c>
      <c r="B84" s="16">
        <f t="shared" si="12"/>
        <v>0.13835018773072563</v>
      </c>
      <c r="C84" s="10">
        <f t="shared" si="8"/>
        <v>0.95330687406117098</v>
      </c>
      <c r="D84" s="16">
        <f t="shared" si="9"/>
        <v>1</v>
      </c>
      <c r="E84" s="16">
        <f t="shared" si="10"/>
        <v>0.13189018499135421</v>
      </c>
      <c r="F84" s="17">
        <f t="shared" si="13"/>
        <v>0.13189018499135421</v>
      </c>
      <c r="G84" s="16">
        <f t="shared" si="11"/>
        <v>1.4560937584442524</v>
      </c>
    </row>
    <row r="85" spans="1:7" x14ac:dyDescent="0.35">
      <c r="A85" s="3">
        <f t="shared" si="7"/>
        <v>1.4400000000000008</v>
      </c>
      <c r="B85" s="16">
        <f t="shared" si="12"/>
        <v>0.12900573403846843</v>
      </c>
      <c r="C85" s="10">
        <f t="shared" si="8"/>
        <v>0.95579036390050431</v>
      </c>
      <c r="D85" s="16">
        <f t="shared" si="9"/>
        <v>1</v>
      </c>
      <c r="E85" s="16">
        <f t="shared" si="10"/>
        <v>0.12330243748187943</v>
      </c>
      <c r="F85" s="17">
        <f t="shared" si="13"/>
        <v>0.12330243748187943</v>
      </c>
      <c r="G85" s="16">
        <f t="shared" si="11"/>
        <v>1.4585598071938899</v>
      </c>
    </row>
    <row r="86" spans="1:7" x14ac:dyDescent="0.35">
      <c r="A86" s="3">
        <f t="shared" si="7"/>
        <v>1.4600000000000009</v>
      </c>
      <c r="B86" s="16">
        <f t="shared" si="12"/>
        <v>0.12040851375465991</v>
      </c>
      <c r="C86" s="10">
        <f t="shared" si="8"/>
        <v>0.95811305606760711</v>
      </c>
      <c r="D86" s="16">
        <f t="shared" si="9"/>
        <v>1</v>
      </c>
      <c r="E86" s="16">
        <f t="shared" si="10"/>
        <v>0.11536496909003571</v>
      </c>
      <c r="F86" s="17">
        <f t="shared" si="13"/>
        <v>0.11536496909003571</v>
      </c>
      <c r="G86" s="16">
        <f t="shared" si="11"/>
        <v>1.4608671065756906</v>
      </c>
    </row>
    <row r="87" spans="1:7" x14ac:dyDescent="0.35">
      <c r="A87" s="3">
        <f t="shared" si="7"/>
        <v>1.4800000000000009</v>
      </c>
      <c r="B87" s="16">
        <f t="shared" si="12"/>
        <v>0.11248973604692368</v>
      </c>
      <c r="C87" s="10">
        <f t="shared" si="8"/>
        <v>0.96028706539741782</v>
      </c>
      <c r="D87" s="16">
        <f t="shared" si="9"/>
        <v>1</v>
      </c>
      <c r="E87" s="16">
        <f t="shared" si="10"/>
        <v>0.10802243851583047</v>
      </c>
      <c r="F87" s="17">
        <f t="shared" si="13"/>
        <v>0.10802243851583047</v>
      </c>
      <c r="G87" s="16">
        <f t="shared" si="11"/>
        <v>1.4630275553460073</v>
      </c>
    </row>
    <row r="88" spans="1:7" x14ac:dyDescent="0.35">
      <c r="A88" s="3">
        <f t="shared" si="7"/>
        <v>1.5000000000000009</v>
      </c>
      <c r="B88" s="16">
        <f t="shared" si="12"/>
        <v>0.10518775336881417</v>
      </c>
      <c r="C88" s="10">
        <f t="shared" si="8"/>
        <v>0.96232348001538037</v>
      </c>
      <c r="D88" s="16">
        <f t="shared" si="9"/>
        <v>1</v>
      </c>
      <c r="E88" s="16">
        <f t="shared" si="10"/>
        <v>0.1012246448768768</v>
      </c>
      <c r="F88" s="17">
        <f t="shared" si="13"/>
        <v>0.1012246448768768</v>
      </c>
      <c r="G88" s="16">
        <f t="shared" si="11"/>
        <v>1.4650520482435447</v>
      </c>
    </row>
    <row r="89" spans="1:7" x14ac:dyDescent="0.35">
      <c r="A89" s="3">
        <f t="shared" si="7"/>
        <v>1.5200000000000009</v>
      </c>
      <c r="B89" s="16">
        <f t="shared" si="12"/>
        <v>9.8447237713678179E-2</v>
      </c>
      <c r="C89" s="10">
        <f t="shared" si="8"/>
        <v>0.96423245642153976</v>
      </c>
      <c r="D89" s="16">
        <f t="shared" si="9"/>
        <v>1</v>
      </c>
      <c r="E89" s="16">
        <f t="shared" si="10"/>
        <v>9.4926021848575154E-2</v>
      </c>
      <c r="F89" s="17">
        <f t="shared" si="13"/>
        <v>9.4926021848575154E-2</v>
      </c>
      <c r="G89" s="16">
        <f t="shared" si="11"/>
        <v>1.4669505686805162</v>
      </c>
    </row>
    <row r="90" spans="1:7" x14ac:dyDescent="0.35">
      <c r="A90" s="3">
        <f t="shared" si="7"/>
        <v>1.5400000000000009</v>
      </c>
      <c r="B90" s="16">
        <f t="shared" si="12"/>
        <v>9.2218461074779809E-2</v>
      </c>
      <c r="C90" s="10">
        <f t="shared" si="8"/>
        <v>0.96602330522681912</v>
      </c>
      <c r="D90" s="16">
        <f t="shared" si="9"/>
        <v>1</v>
      </c>
      <c r="E90" s="16">
        <f t="shared" si="10"/>
        <v>8.9085182570389554E-2</v>
      </c>
      <c r="F90" s="17">
        <f t="shared" si="13"/>
        <v>8.9085182570389554E-2</v>
      </c>
      <c r="G90" s="16">
        <f t="shared" si="11"/>
        <v>1.468732272331924</v>
      </c>
    </row>
    <row r="91" spans="1:7" x14ac:dyDescent="0.35">
      <c r="A91" s="3">
        <f t="shared" si="7"/>
        <v>1.5600000000000009</v>
      </c>
      <c r="B91" s="16">
        <f t="shared" si="12"/>
        <v>8.6456665792945697E-2</v>
      </c>
      <c r="C91" s="10">
        <f t="shared" si="8"/>
        <v>0.96770456848216391</v>
      </c>
      <c r="D91" s="16">
        <f t="shared" si="9"/>
        <v>1</v>
      </c>
      <c r="E91" s="16">
        <f t="shared" si="10"/>
        <v>8.3664510463569181E-2</v>
      </c>
      <c r="F91" s="17">
        <f t="shared" si="13"/>
        <v>8.3664510463569181E-2</v>
      </c>
      <c r="G91" s="16">
        <f t="shared" si="11"/>
        <v>1.4704055625411954</v>
      </c>
    </row>
    <row r="92" spans="1:7" x14ac:dyDescent="0.35">
      <c r="A92" s="3">
        <f t="shared" si="7"/>
        <v>1.580000000000001</v>
      </c>
      <c r="B92" s="16">
        <f t="shared" si="12"/>
        <v>8.1121512592767772E-2</v>
      </c>
      <c r="C92" s="10">
        <f t="shared" si="8"/>
        <v>0.96928408945022593</v>
      </c>
      <c r="D92" s="16">
        <f t="shared" si="9"/>
        <v>1</v>
      </c>
      <c r="E92" s="16">
        <f t="shared" si="10"/>
        <v>7.862979146830594E-2</v>
      </c>
      <c r="F92" s="17">
        <f t="shared" si="13"/>
        <v>7.862979146830594E-2</v>
      </c>
      <c r="G92" s="16">
        <f t="shared" si="11"/>
        <v>1.4719781583705616</v>
      </c>
    </row>
    <row r="93" spans="1:7" x14ac:dyDescent="0.35">
      <c r="A93" s="3">
        <f t="shared" si="7"/>
        <v>1.600000000000001</v>
      </c>
      <c r="B93" s="16">
        <f t="shared" si="12"/>
        <v>7.6176595892375229E-2</v>
      </c>
      <c r="C93" s="10">
        <f t="shared" si="8"/>
        <v>0.9707690755853664</v>
      </c>
      <c r="D93" s="16">
        <f t="shared" si="9"/>
        <v>1</v>
      </c>
      <c r="E93" s="16">
        <f t="shared" si="10"/>
        <v>7.3949883575681122E-2</v>
      </c>
      <c r="F93" s="17">
        <f t="shared" si="13"/>
        <v>7.3949883575681122E-2</v>
      </c>
      <c r="G93" s="16">
        <f t="shared" si="11"/>
        <v>1.4734571560420753</v>
      </c>
    </row>
    <row r="94" spans="1:7" x14ac:dyDescent="0.35">
      <c r="A94" s="3">
        <f t="shared" si="7"/>
        <v>1.620000000000001</v>
      </c>
      <c r="B94" s="16">
        <f t="shared" si="12"/>
        <v>7.1589017476545488E-2</v>
      </c>
      <c r="C94" s="10">
        <f t="shared" si="8"/>
        <v>0.97216615541096574</v>
      </c>
      <c r="D94" s="16">
        <f t="shared" si="9"/>
        <v>1</v>
      </c>
      <c r="E94" s="16">
        <f t="shared" si="10"/>
        <v>6.9596419889821667E-2</v>
      </c>
      <c r="F94" s="17">
        <f t="shared" si="13"/>
        <v>6.9596419889821667E-2</v>
      </c>
      <c r="G94" s="16">
        <f t="shared" si="11"/>
        <v>1.4748490844398716</v>
      </c>
    </row>
    <row r="95" spans="1:7" x14ac:dyDescent="0.35">
      <c r="A95" s="3">
        <f t="shared" si="7"/>
        <v>1.640000000000001</v>
      </c>
      <c r="B95" s="16">
        <f t="shared" si="12"/>
        <v>6.7329010894973368E-2</v>
      </c>
      <c r="C95" s="10">
        <f t="shared" si="8"/>
        <v>0.97348142991311393</v>
      </c>
      <c r="D95" s="16">
        <f t="shared" si="9"/>
        <v>1</v>
      </c>
      <c r="E95" s="16">
        <f t="shared" si="10"/>
        <v>6.5543541800674301E-2</v>
      </c>
      <c r="F95" s="17">
        <f t="shared" si="13"/>
        <v>6.5543541800674301E-2</v>
      </c>
      <c r="G95" s="16">
        <f t="shared" si="11"/>
        <v>1.4761599552758851</v>
      </c>
    </row>
    <row r="96" spans="1:7" x14ac:dyDescent="0.35">
      <c r="A96" s="3">
        <f t="shared" si="7"/>
        <v>1.660000000000001</v>
      </c>
      <c r="B96" s="16">
        <f t="shared" si="12"/>
        <v>6.3369610025152304E-2</v>
      </c>
      <c r="C96" s="10">
        <f t="shared" si="8"/>
        <v>0.97472051900636458</v>
      </c>
      <c r="D96" s="16">
        <f t="shared" si="9"/>
        <v>1</v>
      </c>
      <c r="E96" s="16">
        <f t="shared" si="10"/>
        <v>6.1767659172947374E-2</v>
      </c>
      <c r="F96" s="17">
        <f t="shared" si="13"/>
        <v>6.1767659172947374E-2</v>
      </c>
      <c r="G96" s="16">
        <f t="shared" si="11"/>
        <v>1.4773953084593441</v>
      </c>
    </row>
    <row r="97" spans="1:7" x14ac:dyDescent="0.35">
      <c r="A97" s="3">
        <f t="shared" si="7"/>
        <v>1.680000000000001</v>
      </c>
      <c r="B97" s="16">
        <f t="shared" si="12"/>
        <v>5.9686356154169722E-2</v>
      </c>
      <c r="C97" s="10">
        <f t="shared" si="8"/>
        <v>0.97588860356996632</v>
      </c>
      <c r="D97" s="16">
        <f t="shared" si="9"/>
        <v>1</v>
      </c>
      <c r="E97" s="16">
        <f t="shared" si="10"/>
        <v>5.8247234759472355E-2</v>
      </c>
      <c r="F97" s="17">
        <f t="shared" si="13"/>
        <v>5.8247234759472355E-2</v>
      </c>
      <c r="G97" s="16">
        <f t="shared" si="11"/>
        <v>1.4785602531545334</v>
      </c>
    </row>
    <row r="98" spans="1:7" x14ac:dyDescent="0.35">
      <c r="A98" s="3">
        <f t="shared" si="7"/>
        <v>1.7000000000000011</v>
      </c>
      <c r="B98" s="16">
        <f t="shared" si="12"/>
        <v>5.6257038711957086E-2</v>
      </c>
      <c r="C98" s="10">
        <f t="shared" si="8"/>
        <v>0.97699046350138175</v>
      </c>
      <c r="D98" s="16">
        <f t="shared" si="9"/>
        <v>1</v>
      </c>
      <c r="E98" s="16">
        <f t="shared" si="10"/>
        <v>5.4962590326410127E-2</v>
      </c>
      <c r="F98" s="17">
        <f t="shared" si="13"/>
        <v>5.4962590326410127E-2</v>
      </c>
      <c r="G98" s="16">
        <f t="shared" si="11"/>
        <v>1.4796595049610617</v>
      </c>
    </row>
    <row r="99" spans="1:7" x14ac:dyDescent="0.35">
      <c r="A99" s="3">
        <f t="shared" si="7"/>
        <v>1.7200000000000011</v>
      </c>
      <c r="B99" s="16">
        <f t="shared" si="12"/>
        <v>5.3061465451880355E-2</v>
      </c>
      <c r="C99" s="10">
        <f t="shared" si="8"/>
        <v>0.97803051218750037</v>
      </c>
      <c r="D99" s="16">
        <f t="shared" si="9"/>
        <v>1</v>
      </c>
      <c r="E99" s="16">
        <f t="shared" si="10"/>
        <v>5.1895732233321896E-2</v>
      </c>
      <c r="F99" s="17">
        <f t="shared" si="13"/>
        <v>5.1895732233321896E-2</v>
      </c>
      <c r="G99" s="16">
        <f t="shared" si="11"/>
        <v>1.4806974196057281</v>
      </c>
    </row>
    <row r="100" spans="1:7" x14ac:dyDescent="0.35">
      <c r="A100" s="3">
        <f t="shared" si="7"/>
        <v>1.7400000000000011</v>
      </c>
      <c r="B100" s="16">
        <f t="shared" si="12"/>
        <v>5.0081258441071523E-2</v>
      </c>
      <c r="C100" s="10">
        <f t="shared" si="8"/>
        <v>0.97901282775231058</v>
      </c>
      <c r="D100" s="16">
        <f t="shared" si="9"/>
        <v>1</v>
      </c>
      <c r="E100" s="16">
        <f t="shared" si="10"/>
        <v>4.9030194443787707E-2</v>
      </c>
      <c r="F100" s="17">
        <f t="shared" si="13"/>
        <v>4.9030194443787707E-2</v>
      </c>
      <c r="G100" s="16">
        <f t="shared" si="11"/>
        <v>1.4816780234946039</v>
      </c>
    </row>
    <row r="101" spans="1:7" x14ac:dyDescent="0.35">
      <c r="A101" s="3">
        <f t="shared" si="7"/>
        <v>1.7600000000000011</v>
      </c>
      <c r="B101" s="16">
        <f t="shared" si="12"/>
        <v>4.7299672707636221E-2</v>
      </c>
      <c r="C101" s="10">
        <f t="shared" si="8"/>
        <v>0.97994118140246012</v>
      </c>
      <c r="D101" s="16">
        <f t="shared" si="9"/>
        <v>1</v>
      </c>
      <c r="E101" s="16">
        <f t="shared" si="10"/>
        <v>4.6350897153070739E-2</v>
      </c>
      <c r="F101" s="17">
        <f t="shared" si="13"/>
        <v>4.6350897153070739E-2</v>
      </c>
      <c r="G101" s="16">
        <f t="shared" si="11"/>
        <v>1.4826050414376652</v>
      </c>
    </row>
    <row r="102" spans="1:7" x14ac:dyDescent="0.35">
      <c r="A102" s="3">
        <f t="shared" si="7"/>
        <v>1.7800000000000011</v>
      </c>
      <c r="B102" s="16">
        <f t="shared" si="12"/>
        <v>4.470143480740281E-2</v>
      </c>
      <c r="C102" s="10">
        <f t="shared" si="8"/>
        <v>0.98081906315870893</v>
      </c>
      <c r="D102" s="16">
        <f t="shared" si="9"/>
        <v>1</v>
      </c>
      <c r="E102" s="16">
        <f t="shared" si="10"/>
        <v>4.3844019409646925E-2</v>
      </c>
      <c r="F102" s="17">
        <f t="shared" si="13"/>
        <v>4.3844019409646925E-2</v>
      </c>
      <c r="G102" s="16">
        <f t="shared" si="11"/>
        <v>1.4834819218258581</v>
      </c>
    </row>
    <row r="103" spans="1:7" x14ac:dyDescent="0.35">
      <c r="A103" s="3">
        <f t="shared" si="7"/>
        <v>1.8000000000000012</v>
      </c>
      <c r="B103" s="16">
        <f t="shared" si="12"/>
        <v>4.227259892972534E-2</v>
      </c>
      <c r="C103" s="10">
        <f t="shared" si="8"/>
        <v>0.98164970523136785</v>
      </c>
      <c r="D103" s="16">
        <f t="shared" si="9"/>
        <v>1</v>
      </c>
      <c r="E103" s="16">
        <f t="shared" si="10"/>
        <v>4.1496884278728718E-2</v>
      </c>
      <c r="F103" s="17">
        <f t="shared" si="13"/>
        <v>4.1496884278728718E-2</v>
      </c>
      <c r="G103" s="16">
        <f t="shared" si="11"/>
        <v>1.4843118595114326</v>
      </c>
    </row>
    <row r="104" spans="1:7" x14ac:dyDescent="0.35">
      <c r="A104" s="3">
        <f t="shared" si="7"/>
        <v>1.8200000000000012</v>
      </c>
      <c r="B104" s="16">
        <f t="shared" si="12"/>
        <v>4.0000418468849018E-2</v>
      </c>
      <c r="C104" s="10">
        <f t="shared" si="8"/>
        <v>0.98243610327107067</v>
      </c>
      <c r="D104" s="16">
        <f t="shared" si="9"/>
        <v>1</v>
      </c>
      <c r="E104" s="16">
        <f t="shared" si="10"/>
        <v>3.9297855249748194E-2</v>
      </c>
      <c r="F104" s="17">
        <f t="shared" si="13"/>
        <v>3.9297855249748194E-2</v>
      </c>
      <c r="G104" s="16">
        <f t="shared" si="11"/>
        <v>1.4850978166164277</v>
      </c>
    </row>
    <row r="105" spans="1:7" x14ac:dyDescent="0.35">
      <c r="A105" s="3">
        <f t="shared" si="7"/>
        <v>1.8400000000000012</v>
      </c>
      <c r="B105" s="16">
        <f t="shared" si="12"/>
        <v>3.7873231251908231E-2</v>
      </c>
      <c r="C105" s="10">
        <f t="shared" si="8"/>
        <v>0.98318103570231807</v>
      </c>
      <c r="D105" s="16">
        <f t="shared" si="9"/>
        <v>1</v>
      </c>
      <c r="E105" s="16">
        <f t="shared" si="10"/>
        <v>3.7236242727644538E-2</v>
      </c>
      <c r="F105" s="17">
        <f t="shared" si="13"/>
        <v>3.7236242727644538E-2</v>
      </c>
      <c r="G105" s="16">
        <f t="shared" si="11"/>
        <v>1.4858425414709806</v>
      </c>
    </row>
    <row r="106" spans="1:7" x14ac:dyDescent="0.35">
      <c r="A106" s="3">
        <f t="shared" si="7"/>
        <v>1.8600000000000012</v>
      </c>
      <c r="B106" s="16">
        <f t="shared" si="12"/>
        <v>3.5880356843006826E-2</v>
      </c>
      <c r="C106" s="10">
        <f t="shared" si="8"/>
        <v>0.98388708132586467</v>
      </c>
      <c r="D106" s="16">
        <f t="shared" si="9"/>
        <v>1</v>
      </c>
      <c r="E106" s="16">
        <f t="shared" si="10"/>
        <v>3.5302219571196503E-2</v>
      </c>
      <c r="F106" s="17">
        <f t="shared" si="13"/>
        <v>3.5302219571196503E-2</v>
      </c>
      <c r="G106" s="16">
        <f t="shared" si="11"/>
        <v>1.4865485858624046</v>
      </c>
    </row>
    <row r="107" spans="1:7" x14ac:dyDescent="0.35">
      <c r="G107" s="17">
        <f>SQRT(G71)</f>
        <v>1.1838690184436065</v>
      </c>
    </row>
    <row r="108" spans="1:7" x14ac:dyDescent="0.35">
      <c r="G108" s="17">
        <f>4*G107</f>
        <v>4.7354760737744259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opLeftCell="A43" workbookViewId="0">
      <selection activeCell="D5" sqref="D5"/>
    </sheetView>
  </sheetViews>
  <sheetFormatPr defaultRowHeight="14.5" x14ac:dyDescent="0.35"/>
  <cols>
    <col min="2" max="2" width="10.36328125" customWidth="1"/>
    <col min="11" max="11" width="11.36328125" customWidth="1"/>
  </cols>
  <sheetData>
    <row r="1" spans="1:15" s="2" customFormat="1" ht="18.5" x14ac:dyDescent="0.45">
      <c r="A1" s="1"/>
    </row>
    <row r="2" spans="1:15" s="2" customFormat="1" x14ac:dyDescent="0.35">
      <c r="A2" s="3"/>
    </row>
    <row r="3" spans="1:15" s="2" customFormat="1" x14ac:dyDescent="0.35">
      <c r="A3" s="3" t="s">
        <v>0</v>
      </c>
      <c r="B3" s="2">
        <v>1</v>
      </c>
      <c r="J3" s="3" t="s">
        <v>0</v>
      </c>
      <c r="K3" s="2">
        <v>1</v>
      </c>
    </row>
    <row r="4" spans="1:15" s="2" customFormat="1" x14ac:dyDescent="0.35">
      <c r="A4" s="3" t="s">
        <v>1</v>
      </c>
      <c r="B4" s="2">
        <v>100</v>
      </c>
      <c r="J4" s="3" t="s">
        <v>1</v>
      </c>
      <c r="K4" s="2">
        <v>200</v>
      </c>
    </row>
    <row r="5" spans="1:15" s="2" customFormat="1" x14ac:dyDescent="0.35">
      <c r="A5" s="3"/>
      <c r="J5" s="3"/>
    </row>
    <row r="6" spans="1:15" s="2" customFormat="1" x14ac:dyDescent="0.35">
      <c r="A6" s="3" t="s">
        <v>2</v>
      </c>
      <c r="B6" s="2">
        <f>0.076*((B3^2)/(B4*9.81))^0.22</f>
        <v>1.6697306169269892E-2</v>
      </c>
      <c r="J6" s="3" t="s">
        <v>2</v>
      </c>
      <c r="K6" s="2">
        <f>0.076*((K3^2)/(K4*9.81))^0.22</f>
        <v>1.4335729958554002E-2</v>
      </c>
    </row>
    <row r="7" spans="1:15" s="2" customFormat="1" ht="16.5" x14ac:dyDescent="0.45">
      <c r="A7" s="3" t="s">
        <v>3</v>
      </c>
      <c r="B7" s="2">
        <f>22*((9.81^2)/(B3*B4))^0.333333333333333</f>
        <v>21.720443353484832</v>
      </c>
      <c r="J7" s="3" t="s">
        <v>3</v>
      </c>
      <c r="K7" s="2">
        <f>22*((9.81^2)/(K3*K4))^0.333333333333333</f>
        <v>17.239527314268756</v>
      </c>
    </row>
    <row r="8" spans="1:15" s="2" customFormat="1" ht="16.5" x14ac:dyDescent="0.45">
      <c r="A8" s="3" t="s">
        <v>4</v>
      </c>
      <c r="B8" s="2">
        <v>7.0000000000000007E-2</v>
      </c>
      <c r="C8" s="2" t="s">
        <v>5</v>
      </c>
      <c r="J8" s="3" t="s">
        <v>4</v>
      </c>
      <c r="K8" s="2">
        <v>7.0000000000000007E-2</v>
      </c>
      <c r="L8" s="2" t="s">
        <v>5</v>
      </c>
    </row>
    <row r="9" spans="1:15" s="2" customFormat="1" ht="16.5" x14ac:dyDescent="0.45">
      <c r="A9" s="3" t="s">
        <v>4</v>
      </c>
      <c r="B9" s="2">
        <v>0.09</v>
      </c>
      <c r="C9" s="2" t="s">
        <v>6</v>
      </c>
      <c r="J9" s="3" t="s">
        <v>4</v>
      </c>
      <c r="K9" s="2">
        <v>0.09</v>
      </c>
      <c r="L9" s="2" t="s">
        <v>6</v>
      </c>
    </row>
    <row r="10" spans="1:15" s="2" customFormat="1" x14ac:dyDescent="0.35">
      <c r="A10" s="3" t="s">
        <v>7</v>
      </c>
      <c r="B10" s="2">
        <v>3.3</v>
      </c>
      <c r="J10" s="3" t="s">
        <v>7</v>
      </c>
      <c r="K10" s="2">
        <v>3.3</v>
      </c>
    </row>
    <row r="11" spans="1:15" s="2" customFormat="1" x14ac:dyDescent="0.35">
      <c r="A11" s="3"/>
      <c r="J11" s="3"/>
    </row>
    <row r="12" spans="1:15" s="2" customFormat="1" ht="16.5" x14ac:dyDescent="0.35">
      <c r="A12" s="4" t="s">
        <v>8</v>
      </c>
      <c r="B12" s="3" t="s">
        <v>9</v>
      </c>
      <c r="C12" s="2" t="s">
        <v>10</v>
      </c>
      <c r="D12" s="3" t="s">
        <v>11</v>
      </c>
      <c r="E12" s="2" t="s">
        <v>12</v>
      </c>
      <c r="F12" s="2" t="s">
        <v>13</v>
      </c>
      <c r="J12" s="4" t="s">
        <v>8</v>
      </c>
      <c r="K12" s="3" t="s">
        <v>9</v>
      </c>
      <c r="L12" s="2" t="s">
        <v>10</v>
      </c>
      <c r="M12" s="3" t="s">
        <v>11</v>
      </c>
      <c r="N12" s="2" t="s">
        <v>12</v>
      </c>
      <c r="O12" s="2" t="s">
        <v>13</v>
      </c>
    </row>
    <row r="13" spans="1:15" s="2" customFormat="1" x14ac:dyDescent="0.35">
      <c r="A13" s="3"/>
      <c r="J13" s="3"/>
    </row>
    <row r="14" spans="1:15" s="2" customFormat="1" x14ac:dyDescent="0.35">
      <c r="A14" s="3">
        <v>0.1</v>
      </c>
      <c r="B14" s="2">
        <f>+($B$6*9.81^2)/(A14^5)</f>
        <v>160688.36262364732</v>
      </c>
      <c r="C14" s="2">
        <f>+EXP(-(1.25)*($B$7/A14)^4)</f>
        <v>0</v>
      </c>
      <c r="D14" s="2">
        <f>+$B$10^(EXP(-((A14-$B$7)^2)/(2*($B$8*$B$7)^2)))</f>
        <v>1</v>
      </c>
      <c r="E14" s="2">
        <f>+B14*C14</f>
        <v>0</v>
      </c>
      <c r="F14" s="2">
        <f>+B14*C14*D14</f>
        <v>0</v>
      </c>
      <c r="J14" s="3">
        <v>0.1</v>
      </c>
      <c r="K14" s="2">
        <f>+($B$6*9.81^2)/(J14^5)</f>
        <v>160688.36262364732</v>
      </c>
      <c r="L14" s="2">
        <f>+EXP(-(1.25)*($B$7/J14)^4)</f>
        <v>0</v>
      </c>
      <c r="M14" s="2">
        <f>+$B$10^(EXP(-((J14-$B$7)^2)/(2*($B$8*$B$7)^2)))</f>
        <v>1</v>
      </c>
      <c r="N14" s="2">
        <f>+K14*L14</f>
        <v>0</v>
      </c>
      <c r="O14" s="2">
        <f>+K14*L14*M14</f>
        <v>0</v>
      </c>
    </row>
    <row r="15" spans="1:15" s="2" customFormat="1" x14ac:dyDescent="0.35">
      <c r="A15" s="3">
        <f>+A14+0.1</f>
        <v>0.2</v>
      </c>
      <c r="B15" s="2">
        <f t="shared" ref="B15:B71" si="0">+($B$6*9.81^2)/(A15^5)</f>
        <v>5021.5113319889788</v>
      </c>
      <c r="C15" s="2">
        <f t="shared" ref="C15:C71" si="1">+EXP(-(1.25)*($B$7/A15)^4)</f>
        <v>0</v>
      </c>
      <c r="D15" s="2">
        <f t="shared" ref="D15:D46" si="2">+$B$10^(EXP(-((A15-$B$7)^2)/(2*($B$8*$B$7)^2)))</f>
        <v>1</v>
      </c>
      <c r="E15" s="2">
        <f t="shared" ref="E15:E71" si="3">+B15*C15</f>
        <v>0</v>
      </c>
      <c r="F15" s="2">
        <f t="shared" ref="F15:F71" si="4">+B15*C15*D15</f>
        <v>0</v>
      </c>
      <c r="J15" s="3">
        <f>+J14+0.1</f>
        <v>0.2</v>
      </c>
      <c r="K15" s="2">
        <f t="shared" ref="K15:K71" si="5">+($B$6*9.81^2)/(J15^5)</f>
        <v>5021.5113319889788</v>
      </c>
      <c r="L15" s="2">
        <f t="shared" ref="L15:L71" si="6">+EXP(-(1.25)*($B$7/J15)^4)</f>
        <v>0</v>
      </c>
      <c r="M15" s="2">
        <f t="shared" ref="M15:M46" si="7">+$B$10^(EXP(-((J15-$B$7)^2)/(2*($B$8*$B$7)^2)))</f>
        <v>1</v>
      </c>
      <c r="N15" s="2">
        <f t="shared" ref="N15:N71" si="8">+K15*L15</f>
        <v>0</v>
      </c>
      <c r="O15" s="2">
        <f t="shared" ref="O15:O71" si="9">+K15*L15*M15</f>
        <v>0</v>
      </c>
    </row>
    <row r="16" spans="1:15" s="2" customFormat="1" x14ac:dyDescent="0.35">
      <c r="A16" s="3">
        <f t="shared" ref="A16:A71" si="10">+A15+0.1</f>
        <v>0.30000000000000004</v>
      </c>
      <c r="B16" s="2">
        <f t="shared" si="0"/>
        <v>661.26898199031825</v>
      </c>
      <c r="C16" s="2">
        <f t="shared" si="1"/>
        <v>0</v>
      </c>
      <c r="D16" s="2">
        <f t="shared" si="2"/>
        <v>1</v>
      </c>
      <c r="E16" s="2">
        <f t="shared" si="3"/>
        <v>0</v>
      </c>
      <c r="F16" s="2">
        <f t="shared" si="4"/>
        <v>0</v>
      </c>
      <c r="J16" s="3">
        <f t="shared" ref="J16:J71" si="11">+J15+0.1</f>
        <v>0.30000000000000004</v>
      </c>
      <c r="K16" s="2">
        <f t="shared" si="5"/>
        <v>661.26898199031825</v>
      </c>
      <c r="L16" s="2">
        <f t="shared" si="6"/>
        <v>0</v>
      </c>
      <c r="M16" s="2">
        <f t="shared" si="7"/>
        <v>1</v>
      </c>
      <c r="N16" s="2">
        <f t="shared" si="8"/>
        <v>0</v>
      </c>
      <c r="O16" s="2">
        <f t="shared" si="9"/>
        <v>0</v>
      </c>
    </row>
    <row r="17" spans="1:15" s="2" customFormat="1" x14ac:dyDescent="0.35">
      <c r="A17" s="3">
        <f>+A16+0.1</f>
        <v>0.4</v>
      </c>
      <c r="B17" s="2">
        <f t="shared" si="0"/>
        <v>156.92222912465559</v>
      </c>
      <c r="C17" s="2">
        <f t="shared" si="1"/>
        <v>0</v>
      </c>
      <c r="D17" s="2">
        <f t="shared" si="2"/>
        <v>1</v>
      </c>
      <c r="E17" s="2">
        <f t="shared" si="3"/>
        <v>0</v>
      </c>
      <c r="F17" s="2">
        <f t="shared" si="4"/>
        <v>0</v>
      </c>
      <c r="J17" s="3">
        <f>+J16+0.1</f>
        <v>0.4</v>
      </c>
      <c r="K17" s="2">
        <f t="shared" si="5"/>
        <v>156.92222912465559</v>
      </c>
      <c r="L17" s="2">
        <f t="shared" si="6"/>
        <v>0</v>
      </c>
      <c r="M17" s="2">
        <f t="shared" si="7"/>
        <v>1</v>
      </c>
      <c r="N17" s="2">
        <f t="shared" si="8"/>
        <v>0</v>
      </c>
      <c r="O17" s="2">
        <f t="shared" si="9"/>
        <v>0</v>
      </c>
    </row>
    <row r="18" spans="1:15" s="2" customFormat="1" x14ac:dyDescent="0.35">
      <c r="A18" s="3">
        <v>0.45</v>
      </c>
      <c r="B18" s="2">
        <f t="shared" si="0"/>
        <v>87.080688986379386</v>
      </c>
      <c r="C18" s="2">
        <f t="shared" si="1"/>
        <v>0</v>
      </c>
      <c r="D18" s="2">
        <f t="shared" si="2"/>
        <v>1</v>
      </c>
      <c r="E18" s="2">
        <f t="shared" si="3"/>
        <v>0</v>
      </c>
      <c r="F18" s="2">
        <f t="shared" si="4"/>
        <v>0</v>
      </c>
      <c r="J18" s="3">
        <v>0.45</v>
      </c>
      <c r="K18" s="2">
        <f t="shared" si="5"/>
        <v>87.080688986379386</v>
      </c>
      <c r="L18" s="2">
        <f t="shared" si="6"/>
        <v>0</v>
      </c>
      <c r="M18" s="2">
        <f t="shared" si="7"/>
        <v>1</v>
      </c>
      <c r="N18" s="2">
        <f t="shared" si="8"/>
        <v>0</v>
      </c>
      <c r="O18" s="2">
        <f t="shared" si="9"/>
        <v>0</v>
      </c>
    </row>
    <row r="19" spans="1:15" s="2" customFormat="1" x14ac:dyDescent="0.35">
      <c r="A19" s="3">
        <f>+A17+0.1</f>
        <v>0.5</v>
      </c>
      <c r="B19" s="2">
        <f t="shared" si="0"/>
        <v>51.420276039567177</v>
      </c>
      <c r="C19" s="2">
        <f t="shared" si="1"/>
        <v>0</v>
      </c>
      <c r="D19" s="2">
        <f t="shared" si="2"/>
        <v>1</v>
      </c>
      <c r="E19" s="2">
        <f t="shared" si="3"/>
        <v>0</v>
      </c>
      <c r="F19" s="2">
        <f t="shared" si="4"/>
        <v>0</v>
      </c>
      <c r="J19" s="3">
        <f>+J17+0.1</f>
        <v>0.5</v>
      </c>
      <c r="K19" s="2">
        <f t="shared" si="5"/>
        <v>51.420276039567177</v>
      </c>
      <c r="L19" s="2">
        <f t="shared" si="6"/>
        <v>0</v>
      </c>
      <c r="M19" s="2">
        <f t="shared" si="7"/>
        <v>1</v>
      </c>
      <c r="N19" s="2">
        <f t="shared" si="8"/>
        <v>0</v>
      </c>
      <c r="O19" s="2">
        <f t="shared" si="9"/>
        <v>0</v>
      </c>
    </row>
    <row r="20" spans="1:15" s="2" customFormat="1" x14ac:dyDescent="0.35">
      <c r="A20" s="3">
        <v>0.55000000000000004</v>
      </c>
      <c r="B20" s="2">
        <f t="shared" si="0"/>
        <v>31.927945830555018</v>
      </c>
      <c r="C20" s="2">
        <f t="shared" si="1"/>
        <v>0</v>
      </c>
      <c r="D20" s="2">
        <f t="shared" si="2"/>
        <v>1</v>
      </c>
      <c r="E20" s="2">
        <f t="shared" si="3"/>
        <v>0</v>
      </c>
      <c r="F20" s="2">
        <f t="shared" si="4"/>
        <v>0</v>
      </c>
      <c r="J20" s="3">
        <v>0.55000000000000004</v>
      </c>
      <c r="K20" s="2">
        <f t="shared" si="5"/>
        <v>31.927945830555018</v>
      </c>
      <c r="L20" s="2">
        <f t="shared" si="6"/>
        <v>0</v>
      </c>
      <c r="M20" s="2">
        <f t="shared" si="7"/>
        <v>1</v>
      </c>
      <c r="N20" s="2">
        <f t="shared" si="8"/>
        <v>0</v>
      </c>
      <c r="O20" s="2">
        <f t="shared" si="9"/>
        <v>0</v>
      </c>
    </row>
    <row r="21" spans="1:15" s="2" customFormat="1" x14ac:dyDescent="0.35">
      <c r="A21" s="3">
        <f>+A19+0.1</f>
        <v>0.6</v>
      </c>
      <c r="B21" s="2">
        <f t="shared" si="0"/>
        <v>20.66465568719746</v>
      </c>
      <c r="C21" s="2">
        <f t="shared" si="1"/>
        <v>0</v>
      </c>
      <c r="D21" s="2">
        <f t="shared" si="2"/>
        <v>1</v>
      </c>
      <c r="E21" s="2">
        <f t="shared" si="3"/>
        <v>0</v>
      </c>
      <c r="F21" s="2">
        <f t="shared" si="4"/>
        <v>0</v>
      </c>
      <c r="J21" s="3">
        <f>+J19+0.1</f>
        <v>0.6</v>
      </c>
      <c r="K21" s="2">
        <f t="shared" si="5"/>
        <v>20.66465568719746</v>
      </c>
      <c r="L21" s="2">
        <f t="shared" si="6"/>
        <v>0</v>
      </c>
      <c r="M21" s="2">
        <f t="shared" si="7"/>
        <v>1</v>
      </c>
      <c r="N21" s="2">
        <f t="shared" si="8"/>
        <v>0</v>
      </c>
      <c r="O21" s="2">
        <f t="shared" si="9"/>
        <v>0</v>
      </c>
    </row>
    <row r="22" spans="1:15" s="2" customFormat="1" x14ac:dyDescent="0.35">
      <c r="A22" s="3">
        <v>0.65</v>
      </c>
      <c r="B22" s="2">
        <f t="shared" si="0"/>
        <v>13.84897534819325</v>
      </c>
      <c r="C22" s="2">
        <f t="shared" si="1"/>
        <v>0</v>
      </c>
      <c r="D22" s="2">
        <f t="shared" si="2"/>
        <v>1</v>
      </c>
      <c r="E22" s="2">
        <f t="shared" si="3"/>
        <v>0</v>
      </c>
      <c r="F22" s="2">
        <f t="shared" si="4"/>
        <v>0</v>
      </c>
      <c r="J22" s="3">
        <v>0.65</v>
      </c>
      <c r="K22" s="2">
        <f t="shared" si="5"/>
        <v>13.84897534819325</v>
      </c>
      <c r="L22" s="2">
        <f t="shared" si="6"/>
        <v>0</v>
      </c>
      <c r="M22" s="2">
        <f t="shared" si="7"/>
        <v>1</v>
      </c>
      <c r="N22" s="2">
        <f t="shared" si="8"/>
        <v>0</v>
      </c>
      <c r="O22" s="2">
        <f t="shared" si="9"/>
        <v>0</v>
      </c>
    </row>
    <row r="23" spans="1:15" s="2" customFormat="1" x14ac:dyDescent="0.35">
      <c r="A23" s="3">
        <f>+A21+0.1</f>
        <v>0.7</v>
      </c>
      <c r="B23" s="2">
        <f t="shared" si="0"/>
        <v>9.5607998229099476</v>
      </c>
      <c r="C23" s="2">
        <f t="shared" si="1"/>
        <v>0</v>
      </c>
      <c r="D23" s="2">
        <f t="shared" si="2"/>
        <v>1</v>
      </c>
      <c r="E23" s="2">
        <f t="shared" si="3"/>
        <v>0</v>
      </c>
      <c r="F23" s="2">
        <f t="shared" si="4"/>
        <v>0</v>
      </c>
      <c r="J23" s="3">
        <f>+J21+0.1</f>
        <v>0.7</v>
      </c>
      <c r="K23" s="2">
        <f t="shared" si="5"/>
        <v>9.5607998229099476</v>
      </c>
      <c r="L23" s="2">
        <f t="shared" si="6"/>
        <v>0</v>
      </c>
      <c r="M23" s="2">
        <f t="shared" si="7"/>
        <v>1</v>
      </c>
      <c r="N23" s="2">
        <f t="shared" si="8"/>
        <v>0</v>
      </c>
      <c r="O23" s="2">
        <f t="shared" si="9"/>
        <v>0</v>
      </c>
    </row>
    <row r="24" spans="1:15" s="2" customFormat="1" x14ac:dyDescent="0.35">
      <c r="A24" s="3">
        <v>0.75</v>
      </c>
      <c r="B24" s="2">
        <f t="shared" si="0"/>
        <v>6.7713943755808632</v>
      </c>
      <c r="C24" s="2">
        <f t="shared" si="1"/>
        <v>0</v>
      </c>
      <c r="D24" s="2">
        <f t="shared" si="2"/>
        <v>1</v>
      </c>
      <c r="E24" s="2">
        <f t="shared" si="3"/>
        <v>0</v>
      </c>
      <c r="F24" s="2">
        <f t="shared" si="4"/>
        <v>0</v>
      </c>
      <c r="J24" s="3">
        <v>0.75</v>
      </c>
      <c r="K24" s="2">
        <f t="shared" si="5"/>
        <v>6.7713943755808632</v>
      </c>
      <c r="L24" s="2">
        <f t="shared" si="6"/>
        <v>0</v>
      </c>
      <c r="M24" s="2">
        <f t="shared" si="7"/>
        <v>1</v>
      </c>
      <c r="N24" s="2">
        <f t="shared" si="8"/>
        <v>0</v>
      </c>
      <c r="O24" s="2">
        <f t="shared" si="9"/>
        <v>0</v>
      </c>
    </row>
    <row r="25" spans="1:15" s="2" customFormat="1" x14ac:dyDescent="0.35">
      <c r="A25" s="3">
        <f>+A23+0.1</f>
        <v>0.79999999999999993</v>
      </c>
      <c r="B25" s="2">
        <f t="shared" si="0"/>
        <v>4.9038196601454924</v>
      </c>
      <c r="C25" s="2">
        <f t="shared" si="1"/>
        <v>0</v>
      </c>
      <c r="D25" s="2">
        <f t="shared" si="2"/>
        <v>1</v>
      </c>
      <c r="E25" s="2">
        <f t="shared" si="3"/>
        <v>0</v>
      </c>
      <c r="F25" s="2">
        <f t="shared" si="4"/>
        <v>0</v>
      </c>
      <c r="J25" s="3">
        <f>+J23+0.1</f>
        <v>0.79999999999999993</v>
      </c>
      <c r="K25" s="2">
        <f t="shared" si="5"/>
        <v>4.9038196601454924</v>
      </c>
      <c r="L25" s="2">
        <f t="shared" si="6"/>
        <v>0</v>
      </c>
      <c r="M25" s="2">
        <f t="shared" si="7"/>
        <v>1</v>
      </c>
      <c r="N25" s="2">
        <f t="shared" si="8"/>
        <v>0</v>
      </c>
      <c r="O25" s="2">
        <f t="shared" si="9"/>
        <v>0</v>
      </c>
    </row>
    <row r="26" spans="1:15" s="2" customFormat="1" x14ac:dyDescent="0.35">
      <c r="A26" s="3">
        <v>0.85</v>
      </c>
      <c r="B26" s="2">
        <f t="shared" si="0"/>
        <v>3.6215109014194522</v>
      </c>
      <c r="C26" s="2">
        <f t="shared" si="1"/>
        <v>0</v>
      </c>
      <c r="D26" s="2">
        <f t="shared" si="2"/>
        <v>1</v>
      </c>
      <c r="E26" s="2">
        <f t="shared" si="3"/>
        <v>0</v>
      </c>
      <c r="F26" s="2">
        <f t="shared" si="4"/>
        <v>0</v>
      </c>
      <c r="J26" s="3">
        <v>0.85</v>
      </c>
      <c r="K26" s="2">
        <f t="shared" si="5"/>
        <v>3.6215109014194522</v>
      </c>
      <c r="L26" s="2">
        <f t="shared" si="6"/>
        <v>0</v>
      </c>
      <c r="M26" s="2">
        <f t="shared" si="7"/>
        <v>1</v>
      </c>
      <c r="N26" s="2">
        <f t="shared" si="8"/>
        <v>0</v>
      </c>
      <c r="O26" s="2">
        <f t="shared" si="9"/>
        <v>0</v>
      </c>
    </row>
    <row r="27" spans="1:15" s="2" customFormat="1" x14ac:dyDescent="0.35">
      <c r="A27" s="3">
        <f>+A25+0.1</f>
        <v>0.89999999999999991</v>
      </c>
      <c r="B27" s="2">
        <f t="shared" si="0"/>
        <v>2.7212715308243585</v>
      </c>
      <c r="C27" s="2">
        <f t="shared" si="1"/>
        <v>0</v>
      </c>
      <c r="D27" s="2">
        <f t="shared" si="2"/>
        <v>1</v>
      </c>
      <c r="E27" s="2">
        <f t="shared" si="3"/>
        <v>0</v>
      </c>
      <c r="F27" s="2">
        <f t="shared" si="4"/>
        <v>0</v>
      </c>
      <c r="J27" s="3">
        <f>+J25+0.1</f>
        <v>0.89999999999999991</v>
      </c>
      <c r="K27" s="2">
        <f t="shared" si="5"/>
        <v>2.7212715308243585</v>
      </c>
      <c r="L27" s="2">
        <f t="shared" si="6"/>
        <v>0</v>
      </c>
      <c r="M27" s="2">
        <f t="shared" si="7"/>
        <v>1</v>
      </c>
      <c r="N27" s="2">
        <f t="shared" si="8"/>
        <v>0</v>
      </c>
      <c r="O27" s="2">
        <f t="shared" si="9"/>
        <v>0</v>
      </c>
    </row>
    <row r="28" spans="1:15" s="2" customFormat="1" x14ac:dyDescent="0.35">
      <c r="A28" s="3">
        <v>0.91</v>
      </c>
      <c r="B28" s="2">
        <f t="shared" si="0"/>
        <v>2.5750013662821387</v>
      </c>
      <c r="C28" s="2">
        <f t="shared" si="1"/>
        <v>0</v>
      </c>
      <c r="D28" s="2">
        <f t="shared" si="2"/>
        <v>1</v>
      </c>
      <c r="E28" s="2">
        <f t="shared" si="3"/>
        <v>0</v>
      </c>
      <c r="F28" s="2">
        <f t="shared" si="4"/>
        <v>0</v>
      </c>
      <c r="J28" s="3">
        <v>0.91</v>
      </c>
      <c r="K28" s="2">
        <f t="shared" si="5"/>
        <v>2.5750013662821387</v>
      </c>
      <c r="L28" s="2">
        <f t="shared" si="6"/>
        <v>0</v>
      </c>
      <c r="M28" s="2">
        <f t="shared" si="7"/>
        <v>1</v>
      </c>
      <c r="N28" s="2">
        <f t="shared" si="8"/>
        <v>0</v>
      </c>
      <c r="O28" s="2">
        <f t="shared" si="9"/>
        <v>0</v>
      </c>
    </row>
    <row r="29" spans="1:15" s="2" customFormat="1" x14ac:dyDescent="0.35">
      <c r="A29" s="3">
        <v>0.92</v>
      </c>
      <c r="B29" s="2">
        <f t="shared" si="0"/>
        <v>2.4380650491227032</v>
      </c>
      <c r="C29" s="2">
        <f t="shared" si="1"/>
        <v>0</v>
      </c>
      <c r="D29" s="2">
        <f t="shared" si="2"/>
        <v>1</v>
      </c>
      <c r="E29" s="2">
        <f t="shared" si="3"/>
        <v>0</v>
      </c>
      <c r="F29" s="2">
        <f t="shared" si="4"/>
        <v>0</v>
      </c>
      <c r="J29" s="3">
        <v>0.92</v>
      </c>
      <c r="K29" s="2">
        <f t="shared" si="5"/>
        <v>2.4380650491227032</v>
      </c>
      <c r="L29" s="2">
        <f t="shared" si="6"/>
        <v>0</v>
      </c>
      <c r="M29" s="2">
        <f t="shared" si="7"/>
        <v>1</v>
      </c>
      <c r="N29" s="2">
        <f t="shared" si="8"/>
        <v>0</v>
      </c>
      <c r="O29" s="2">
        <f t="shared" si="9"/>
        <v>0</v>
      </c>
    </row>
    <row r="30" spans="1:15" s="2" customFormat="1" x14ac:dyDescent="0.35">
      <c r="A30" s="3">
        <v>0.93</v>
      </c>
      <c r="B30" s="2">
        <f t="shared" si="0"/>
        <v>2.3097750331133411</v>
      </c>
      <c r="C30" s="2">
        <f t="shared" si="1"/>
        <v>0</v>
      </c>
      <c r="D30" s="2">
        <f t="shared" si="2"/>
        <v>1</v>
      </c>
      <c r="E30" s="2">
        <f t="shared" si="3"/>
        <v>0</v>
      </c>
      <c r="F30" s="2">
        <f t="shared" si="4"/>
        <v>0</v>
      </c>
      <c r="J30" s="3">
        <v>0.93</v>
      </c>
      <c r="K30" s="2">
        <f t="shared" si="5"/>
        <v>2.3097750331133411</v>
      </c>
      <c r="L30" s="2">
        <f t="shared" si="6"/>
        <v>0</v>
      </c>
      <c r="M30" s="2">
        <f t="shared" si="7"/>
        <v>1</v>
      </c>
      <c r="N30" s="2">
        <f t="shared" si="8"/>
        <v>0</v>
      </c>
      <c r="O30" s="2">
        <f t="shared" si="9"/>
        <v>0</v>
      </c>
    </row>
    <row r="31" spans="1:15" s="2" customFormat="1" x14ac:dyDescent="0.35">
      <c r="A31" s="3">
        <v>0.94</v>
      </c>
      <c r="B31" s="2">
        <f t="shared" si="0"/>
        <v>2.1895010480821075</v>
      </c>
      <c r="C31" s="2">
        <f t="shared" si="1"/>
        <v>0</v>
      </c>
      <c r="D31" s="2">
        <f t="shared" si="2"/>
        <v>1</v>
      </c>
      <c r="E31" s="2">
        <f t="shared" si="3"/>
        <v>0</v>
      </c>
      <c r="F31" s="2">
        <f t="shared" si="4"/>
        <v>0</v>
      </c>
      <c r="J31" s="3">
        <v>0.94</v>
      </c>
      <c r="K31" s="2">
        <f t="shared" si="5"/>
        <v>2.1895010480821075</v>
      </c>
      <c r="L31" s="2">
        <f t="shared" si="6"/>
        <v>0</v>
      </c>
      <c r="M31" s="2">
        <f t="shared" si="7"/>
        <v>1</v>
      </c>
      <c r="N31" s="2">
        <f t="shared" si="8"/>
        <v>0</v>
      </c>
      <c r="O31" s="2">
        <f t="shared" si="9"/>
        <v>0</v>
      </c>
    </row>
    <row r="32" spans="1:15" s="2" customFormat="1" x14ac:dyDescent="0.35">
      <c r="A32" s="3">
        <v>0.95</v>
      </c>
      <c r="B32" s="2">
        <f t="shared" si="0"/>
        <v>2.0766647876182325</v>
      </c>
      <c r="C32" s="2">
        <f t="shared" si="1"/>
        <v>0</v>
      </c>
      <c r="D32" s="2">
        <f t="shared" si="2"/>
        <v>1</v>
      </c>
      <c r="E32" s="2">
        <f t="shared" si="3"/>
        <v>0</v>
      </c>
      <c r="F32" s="2">
        <f t="shared" si="4"/>
        <v>0</v>
      </c>
      <c r="J32" s="3">
        <v>0.95</v>
      </c>
      <c r="K32" s="2">
        <f t="shared" si="5"/>
        <v>2.0766647876182325</v>
      </c>
      <c r="L32" s="2">
        <f t="shared" si="6"/>
        <v>0</v>
      </c>
      <c r="M32" s="2">
        <f t="shared" si="7"/>
        <v>1</v>
      </c>
      <c r="N32" s="2">
        <f t="shared" si="8"/>
        <v>0</v>
      </c>
      <c r="O32" s="2">
        <f t="shared" si="9"/>
        <v>0</v>
      </c>
    </row>
    <row r="33" spans="1:15" s="2" customFormat="1" x14ac:dyDescent="0.35">
      <c r="A33" s="3">
        <f>+A32+0.01</f>
        <v>0.96</v>
      </c>
      <c r="B33" s="2">
        <f t="shared" si="0"/>
        <v>1.9707351386258563</v>
      </c>
      <c r="C33" s="2">
        <f t="shared" si="1"/>
        <v>0</v>
      </c>
      <c r="D33" s="2">
        <f t="shared" si="2"/>
        <v>1</v>
      </c>
      <c r="E33" s="2">
        <f t="shared" si="3"/>
        <v>0</v>
      </c>
      <c r="F33" s="2">
        <f t="shared" si="4"/>
        <v>0</v>
      </c>
      <c r="J33" s="3">
        <f>+J32+0.01</f>
        <v>0.96</v>
      </c>
      <c r="K33" s="2">
        <f t="shared" si="5"/>
        <v>1.9707351386258563</v>
      </c>
      <c r="L33" s="2">
        <f t="shared" si="6"/>
        <v>0</v>
      </c>
      <c r="M33" s="2">
        <f t="shared" si="7"/>
        <v>1</v>
      </c>
      <c r="N33" s="2">
        <f t="shared" si="8"/>
        <v>0</v>
      </c>
      <c r="O33" s="2">
        <f t="shared" si="9"/>
        <v>0</v>
      </c>
    </row>
    <row r="34" spans="1:15" s="2" customFormat="1" x14ac:dyDescent="0.35">
      <c r="A34" s="3">
        <f t="shared" ref="A34:A36" si="12">+A33+0.01</f>
        <v>0.97</v>
      </c>
      <c r="B34" s="2">
        <f t="shared" si="0"/>
        <v>1.8712238925511513</v>
      </c>
      <c r="C34" s="2">
        <f t="shared" si="1"/>
        <v>0</v>
      </c>
      <c r="D34" s="2">
        <f t="shared" si="2"/>
        <v>1</v>
      </c>
      <c r="E34" s="2">
        <f t="shared" si="3"/>
        <v>0</v>
      </c>
      <c r="F34" s="2">
        <f t="shared" si="4"/>
        <v>0</v>
      </c>
      <c r="J34" s="3">
        <f t="shared" ref="J34:J36" si="13">+J33+0.01</f>
        <v>0.97</v>
      </c>
      <c r="K34" s="2">
        <f t="shared" si="5"/>
        <v>1.8712238925511513</v>
      </c>
      <c r="L34" s="2">
        <f t="shared" si="6"/>
        <v>0</v>
      </c>
      <c r="M34" s="2">
        <f t="shared" si="7"/>
        <v>1</v>
      </c>
      <c r="N34" s="2">
        <f t="shared" si="8"/>
        <v>0</v>
      </c>
      <c r="O34" s="2">
        <f t="shared" si="9"/>
        <v>0</v>
      </c>
    </row>
    <row r="35" spans="1:15" s="2" customFormat="1" x14ac:dyDescent="0.35">
      <c r="A35" s="3">
        <f t="shared" si="12"/>
        <v>0.98</v>
      </c>
      <c r="B35" s="2">
        <f t="shared" si="0"/>
        <v>1.7776818853212102</v>
      </c>
      <c r="C35" s="2">
        <f t="shared" si="1"/>
        <v>0</v>
      </c>
      <c r="D35" s="2">
        <f t="shared" si="2"/>
        <v>1</v>
      </c>
      <c r="E35" s="2">
        <f t="shared" si="3"/>
        <v>0</v>
      </c>
      <c r="F35" s="2">
        <f t="shared" si="4"/>
        <v>0</v>
      </c>
      <c r="J35" s="3">
        <f t="shared" si="13"/>
        <v>0.98</v>
      </c>
      <c r="K35" s="2">
        <f t="shared" si="5"/>
        <v>1.7776818853212102</v>
      </c>
      <c r="L35" s="2">
        <f t="shared" si="6"/>
        <v>0</v>
      </c>
      <c r="M35" s="2">
        <f t="shared" si="7"/>
        <v>1</v>
      </c>
      <c r="N35" s="2">
        <f t="shared" si="8"/>
        <v>0</v>
      </c>
      <c r="O35" s="2">
        <f t="shared" si="9"/>
        <v>0</v>
      </c>
    </row>
    <row r="36" spans="1:15" s="2" customFormat="1" x14ac:dyDescent="0.35">
      <c r="A36" s="3">
        <f t="shared" si="12"/>
        <v>0.99</v>
      </c>
      <c r="B36" s="2">
        <f t="shared" si="0"/>
        <v>1.6896955193226721</v>
      </c>
      <c r="C36" s="2">
        <f t="shared" si="1"/>
        <v>0</v>
      </c>
      <c r="D36" s="2">
        <f t="shared" si="2"/>
        <v>1</v>
      </c>
      <c r="E36" s="2">
        <f t="shared" si="3"/>
        <v>0</v>
      </c>
      <c r="F36" s="2">
        <f t="shared" si="4"/>
        <v>0</v>
      </c>
      <c r="J36" s="3">
        <f t="shared" si="13"/>
        <v>0.99</v>
      </c>
      <c r="K36" s="2">
        <f t="shared" si="5"/>
        <v>1.6896955193226721</v>
      </c>
      <c r="L36" s="2">
        <f t="shared" si="6"/>
        <v>0</v>
      </c>
      <c r="M36" s="2">
        <f t="shared" si="7"/>
        <v>1</v>
      </c>
      <c r="N36" s="2">
        <f t="shared" si="8"/>
        <v>0</v>
      </c>
      <c r="O36" s="2">
        <f t="shared" si="9"/>
        <v>0</v>
      </c>
    </row>
    <row r="37" spans="1:15" s="2" customFormat="1" x14ac:dyDescent="0.35">
      <c r="A37" s="3">
        <f>+A27+0.1</f>
        <v>0.99999999999999989</v>
      </c>
      <c r="B37" s="2">
        <f t="shared" si="0"/>
        <v>1.6068836262364752</v>
      </c>
      <c r="C37" s="2">
        <f t="shared" si="1"/>
        <v>0</v>
      </c>
      <c r="D37" s="2">
        <f t="shared" si="2"/>
        <v>1</v>
      </c>
      <c r="E37" s="2">
        <f t="shared" si="3"/>
        <v>0</v>
      </c>
      <c r="F37" s="2">
        <f t="shared" si="4"/>
        <v>0</v>
      </c>
      <c r="J37" s="3">
        <f>+J27+0.1</f>
        <v>0.99999999999999989</v>
      </c>
      <c r="K37" s="2">
        <f t="shared" si="5"/>
        <v>1.6068836262364752</v>
      </c>
      <c r="L37" s="2">
        <f t="shared" si="6"/>
        <v>0</v>
      </c>
      <c r="M37" s="2">
        <f t="shared" si="7"/>
        <v>1</v>
      </c>
      <c r="N37" s="2">
        <f t="shared" si="8"/>
        <v>0</v>
      </c>
      <c r="O37" s="2">
        <f t="shared" si="9"/>
        <v>0</v>
      </c>
    </row>
    <row r="38" spans="1:15" s="2" customFormat="1" x14ac:dyDescent="0.35">
      <c r="A38" s="3">
        <v>1.05</v>
      </c>
      <c r="B38" s="2">
        <f t="shared" si="0"/>
        <v>1.2590353676260007</v>
      </c>
      <c r="C38" s="2">
        <f t="shared" si="1"/>
        <v>0</v>
      </c>
      <c r="D38" s="2">
        <f t="shared" si="2"/>
        <v>1</v>
      </c>
      <c r="E38" s="2">
        <f t="shared" si="3"/>
        <v>0</v>
      </c>
      <c r="F38" s="2">
        <f t="shared" si="4"/>
        <v>0</v>
      </c>
      <c r="J38" s="3">
        <v>1.05</v>
      </c>
      <c r="K38" s="2">
        <f t="shared" si="5"/>
        <v>1.2590353676260007</v>
      </c>
      <c r="L38" s="2">
        <f t="shared" si="6"/>
        <v>0</v>
      </c>
      <c r="M38" s="2">
        <f t="shared" si="7"/>
        <v>1</v>
      </c>
      <c r="N38" s="2">
        <f t="shared" si="8"/>
        <v>0</v>
      </c>
      <c r="O38" s="2">
        <f t="shared" si="9"/>
        <v>0</v>
      </c>
    </row>
    <row r="39" spans="1:15" s="2" customFormat="1" x14ac:dyDescent="0.35">
      <c r="A39" s="3">
        <f>+A37+0.1</f>
        <v>1.0999999999999999</v>
      </c>
      <c r="B39" s="2">
        <f t="shared" si="0"/>
        <v>0.9977483072048452</v>
      </c>
      <c r="C39" s="2">
        <f t="shared" si="1"/>
        <v>0</v>
      </c>
      <c r="D39" s="2">
        <f t="shared" si="2"/>
        <v>1</v>
      </c>
      <c r="E39" s="2">
        <f t="shared" si="3"/>
        <v>0</v>
      </c>
      <c r="F39" s="2">
        <f t="shared" si="4"/>
        <v>0</v>
      </c>
      <c r="J39" s="3">
        <f>+J37+0.1</f>
        <v>1.0999999999999999</v>
      </c>
      <c r="K39" s="2">
        <f t="shared" si="5"/>
        <v>0.9977483072048452</v>
      </c>
      <c r="L39" s="2">
        <f t="shared" si="6"/>
        <v>0</v>
      </c>
      <c r="M39" s="2">
        <f t="shared" si="7"/>
        <v>1</v>
      </c>
      <c r="N39" s="2">
        <f t="shared" si="8"/>
        <v>0</v>
      </c>
      <c r="O39" s="2">
        <f t="shared" si="9"/>
        <v>0</v>
      </c>
    </row>
    <row r="40" spans="1:15" s="2" customFormat="1" x14ac:dyDescent="0.35">
      <c r="A40" s="3">
        <v>1.1499999999999999</v>
      </c>
      <c r="B40" s="2">
        <f t="shared" si="0"/>
        <v>0.79890515529652772</v>
      </c>
      <c r="C40" s="2">
        <f t="shared" si="1"/>
        <v>0</v>
      </c>
      <c r="D40" s="2">
        <f t="shared" si="2"/>
        <v>1</v>
      </c>
      <c r="E40" s="2">
        <f t="shared" si="3"/>
        <v>0</v>
      </c>
      <c r="F40" s="2">
        <f t="shared" si="4"/>
        <v>0</v>
      </c>
      <c r="J40" s="3">
        <v>1.1499999999999999</v>
      </c>
      <c r="K40" s="2">
        <f t="shared" si="5"/>
        <v>0.79890515529652772</v>
      </c>
      <c r="L40" s="2">
        <f t="shared" si="6"/>
        <v>0</v>
      </c>
      <c r="M40" s="2">
        <f t="shared" si="7"/>
        <v>1</v>
      </c>
      <c r="N40" s="2">
        <f t="shared" si="8"/>
        <v>0</v>
      </c>
      <c r="O40" s="2">
        <f t="shared" si="9"/>
        <v>0</v>
      </c>
    </row>
    <row r="41" spans="1:15" s="2" customFormat="1" x14ac:dyDescent="0.35">
      <c r="A41" s="3">
        <f>+A39+0.1</f>
        <v>1.2</v>
      </c>
      <c r="B41" s="2">
        <f t="shared" si="0"/>
        <v>0.64577049022492061</v>
      </c>
      <c r="C41" s="2">
        <f t="shared" si="1"/>
        <v>0</v>
      </c>
      <c r="D41" s="2">
        <f t="shared" si="2"/>
        <v>1</v>
      </c>
      <c r="E41" s="2">
        <f t="shared" si="3"/>
        <v>0</v>
      </c>
      <c r="F41" s="2">
        <f t="shared" si="4"/>
        <v>0</v>
      </c>
      <c r="J41" s="3">
        <f>+J39+0.1</f>
        <v>1.2</v>
      </c>
      <c r="K41" s="2">
        <f t="shared" si="5"/>
        <v>0.64577049022492061</v>
      </c>
      <c r="L41" s="2">
        <f t="shared" si="6"/>
        <v>0</v>
      </c>
      <c r="M41" s="2">
        <f t="shared" si="7"/>
        <v>1</v>
      </c>
      <c r="N41" s="2">
        <f t="shared" si="8"/>
        <v>0</v>
      </c>
      <c r="O41" s="2">
        <f t="shared" si="9"/>
        <v>0</v>
      </c>
    </row>
    <row r="42" spans="1:15" s="2" customFormat="1" x14ac:dyDescent="0.35">
      <c r="A42" s="3">
        <v>1.25</v>
      </c>
      <c r="B42" s="2">
        <f t="shared" si="0"/>
        <v>0.52654362664516785</v>
      </c>
      <c r="C42" s="2">
        <f t="shared" si="1"/>
        <v>0</v>
      </c>
      <c r="D42" s="2">
        <f t="shared" si="2"/>
        <v>1</v>
      </c>
      <c r="E42" s="2">
        <f t="shared" si="3"/>
        <v>0</v>
      </c>
      <c r="F42" s="2">
        <f t="shared" si="4"/>
        <v>0</v>
      </c>
      <c r="J42" s="3">
        <v>1.25</v>
      </c>
      <c r="K42" s="2">
        <f t="shared" si="5"/>
        <v>0.52654362664516785</v>
      </c>
      <c r="L42" s="2">
        <f t="shared" si="6"/>
        <v>0</v>
      </c>
      <c r="M42" s="2">
        <f t="shared" si="7"/>
        <v>1</v>
      </c>
      <c r="N42" s="2">
        <f t="shared" si="8"/>
        <v>0</v>
      </c>
      <c r="O42" s="2">
        <f t="shared" si="9"/>
        <v>0</v>
      </c>
    </row>
    <row r="43" spans="1:15" s="2" customFormat="1" x14ac:dyDescent="0.35">
      <c r="A43" s="3">
        <f>+A41+0.1</f>
        <v>1.3</v>
      </c>
      <c r="B43" s="2">
        <f t="shared" si="0"/>
        <v>0.43278047963103905</v>
      </c>
      <c r="C43" s="2">
        <f t="shared" si="1"/>
        <v>0</v>
      </c>
      <c r="D43" s="2">
        <f t="shared" si="2"/>
        <v>1</v>
      </c>
      <c r="E43" s="2">
        <f t="shared" si="3"/>
        <v>0</v>
      </c>
      <c r="F43" s="2">
        <f t="shared" si="4"/>
        <v>0</v>
      </c>
      <c r="J43" s="3">
        <f>+J41+0.1</f>
        <v>1.3</v>
      </c>
      <c r="K43" s="2">
        <f t="shared" si="5"/>
        <v>0.43278047963103905</v>
      </c>
      <c r="L43" s="2">
        <f t="shared" si="6"/>
        <v>0</v>
      </c>
      <c r="M43" s="2">
        <f t="shared" si="7"/>
        <v>1</v>
      </c>
      <c r="N43" s="2">
        <f t="shared" si="8"/>
        <v>0</v>
      </c>
      <c r="O43" s="2">
        <f t="shared" si="9"/>
        <v>0</v>
      </c>
    </row>
    <row r="44" spans="1:15" s="2" customFormat="1" x14ac:dyDescent="0.35">
      <c r="A44" s="3">
        <v>1.35</v>
      </c>
      <c r="B44" s="2">
        <f t="shared" si="0"/>
        <v>0.35835674479991514</v>
      </c>
      <c r="C44" s="2">
        <f t="shared" si="1"/>
        <v>0</v>
      </c>
      <c r="D44" s="2">
        <f t="shared" si="2"/>
        <v>1</v>
      </c>
      <c r="E44" s="2">
        <f t="shared" si="3"/>
        <v>0</v>
      </c>
      <c r="F44" s="2">
        <f t="shared" si="4"/>
        <v>0</v>
      </c>
      <c r="J44" s="3">
        <v>1.35</v>
      </c>
      <c r="K44" s="2">
        <f t="shared" si="5"/>
        <v>0.35835674479991514</v>
      </c>
      <c r="L44" s="2">
        <f t="shared" si="6"/>
        <v>0</v>
      </c>
      <c r="M44" s="2">
        <f t="shared" si="7"/>
        <v>1</v>
      </c>
      <c r="N44" s="2">
        <f t="shared" si="8"/>
        <v>0</v>
      </c>
      <c r="O44" s="2">
        <f t="shared" si="9"/>
        <v>0</v>
      </c>
    </row>
    <row r="45" spans="1:15" s="2" customFormat="1" x14ac:dyDescent="0.35">
      <c r="A45" s="3">
        <f>+A43+0.1</f>
        <v>1.4000000000000001</v>
      </c>
      <c r="B45" s="2">
        <f t="shared" si="0"/>
        <v>0.29877499446593558</v>
      </c>
      <c r="C45" s="2">
        <f t="shared" si="1"/>
        <v>0</v>
      </c>
      <c r="D45" s="2">
        <f t="shared" si="2"/>
        <v>1</v>
      </c>
      <c r="E45" s="2">
        <f t="shared" si="3"/>
        <v>0</v>
      </c>
      <c r="F45" s="2">
        <f t="shared" si="4"/>
        <v>0</v>
      </c>
      <c r="J45" s="3">
        <f>+J43+0.1</f>
        <v>1.4000000000000001</v>
      </c>
      <c r="K45" s="2">
        <f t="shared" si="5"/>
        <v>0.29877499446593558</v>
      </c>
      <c r="L45" s="2">
        <f t="shared" si="6"/>
        <v>0</v>
      </c>
      <c r="M45" s="2">
        <f t="shared" si="7"/>
        <v>1</v>
      </c>
      <c r="N45" s="2">
        <f t="shared" si="8"/>
        <v>0</v>
      </c>
      <c r="O45" s="2">
        <f t="shared" si="9"/>
        <v>0</v>
      </c>
    </row>
    <row r="46" spans="1:15" s="2" customFormat="1" x14ac:dyDescent="0.35">
      <c r="A46" s="3">
        <v>1.45</v>
      </c>
      <c r="B46" s="2">
        <f t="shared" si="0"/>
        <v>0.25069427382916082</v>
      </c>
      <c r="C46" s="2">
        <f t="shared" si="1"/>
        <v>0</v>
      </c>
      <c r="D46" s="2">
        <f t="shared" si="2"/>
        <v>1</v>
      </c>
      <c r="E46" s="2">
        <f t="shared" si="3"/>
        <v>0</v>
      </c>
      <c r="F46" s="2">
        <f t="shared" si="4"/>
        <v>0</v>
      </c>
      <c r="J46" s="3">
        <v>1.45</v>
      </c>
      <c r="K46" s="2">
        <f t="shared" si="5"/>
        <v>0.25069427382916082</v>
      </c>
      <c r="L46" s="2">
        <f t="shared" si="6"/>
        <v>0</v>
      </c>
      <c r="M46" s="2">
        <f t="shared" si="7"/>
        <v>1</v>
      </c>
      <c r="N46" s="2">
        <f t="shared" si="8"/>
        <v>0</v>
      </c>
      <c r="O46" s="2">
        <f t="shared" si="9"/>
        <v>0</v>
      </c>
    </row>
    <row r="47" spans="1:15" s="2" customFormat="1" x14ac:dyDescent="0.35">
      <c r="A47" s="3">
        <f>+A45+0.1</f>
        <v>1.5000000000000002</v>
      </c>
      <c r="B47" s="2">
        <f t="shared" si="0"/>
        <v>0.21160607423690178</v>
      </c>
      <c r="C47" s="2">
        <f t="shared" si="1"/>
        <v>0</v>
      </c>
      <c r="D47" s="2">
        <f t="shared" ref="D47:D71" si="14">+$B$10^(EXP(-((A47-$B$7)^2)/(2*($B$9*$B$7)^2)))</f>
        <v>1</v>
      </c>
      <c r="E47" s="2">
        <f t="shared" si="3"/>
        <v>0</v>
      </c>
      <c r="F47" s="2">
        <f t="shared" si="4"/>
        <v>0</v>
      </c>
      <c r="J47" s="3">
        <f>+J45+0.1</f>
        <v>1.5000000000000002</v>
      </c>
      <c r="K47" s="2">
        <f t="shared" si="5"/>
        <v>0.21160607423690178</v>
      </c>
      <c r="L47" s="2">
        <f t="shared" si="6"/>
        <v>0</v>
      </c>
      <c r="M47" s="2">
        <f t="shared" ref="M47:M71" si="15">+$B$10^(EXP(-((J47-$B$7)^2)/(2*($B$9*$B$7)^2)))</f>
        <v>1</v>
      </c>
      <c r="N47" s="2">
        <f t="shared" si="8"/>
        <v>0</v>
      </c>
      <c r="O47" s="2">
        <f t="shared" si="9"/>
        <v>0</v>
      </c>
    </row>
    <row r="48" spans="1:15" s="2" customFormat="1" x14ac:dyDescent="0.35">
      <c r="A48" s="3">
        <f t="shared" si="10"/>
        <v>1.6000000000000003</v>
      </c>
      <c r="B48" s="2">
        <f t="shared" si="0"/>
        <v>0.15324436437954644</v>
      </c>
      <c r="C48" s="2">
        <f t="shared" si="1"/>
        <v>0</v>
      </c>
      <c r="D48" s="2">
        <f t="shared" si="14"/>
        <v>1</v>
      </c>
      <c r="E48" s="2">
        <f t="shared" si="3"/>
        <v>0</v>
      </c>
      <c r="F48" s="2">
        <f t="shared" si="4"/>
        <v>0</v>
      </c>
      <c r="J48" s="3">
        <f t="shared" si="11"/>
        <v>1.6000000000000003</v>
      </c>
      <c r="K48" s="2">
        <f t="shared" si="5"/>
        <v>0.15324436437954644</v>
      </c>
      <c r="L48" s="2">
        <f t="shared" si="6"/>
        <v>0</v>
      </c>
      <c r="M48" s="2">
        <f t="shared" si="15"/>
        <v>1</v>
      </c>
      <c r="N48" s="2">
        <f t="shared" si="8"/>
        <v>0</v>
      </c>
      <c r="O48" s="2">
        <f t="shared" si="9"/>
        <v>0</v>
      </c>
    </row>
    <row r="49" spans="1:15" s="2" customFormat="1" x14ac:dyDescent="0.35">
      <c r="A49" s="3">
        <f t="shared" si="10"/>
        <v>1.7000000000000004</v>
      </c>
      <c r="B49" s="2">
        <f t="shared" si="0"/>
        <v>0.1131722156693577</v>
      </c>
      <c r="C49" s="2">
        <f t="shared" si="1"/>
        <v>0</v>
      </c>
      <c r="D49" s="2">
        <f t="shared" si="14"/>
        <v>1</v>
      </c>
      <c r="E49" s="2">
        <f t="shared" si="3"/>
        <v>0</v>
      </c>
      <c r="F49" s="2">
        <f t="shared" si="4"/>
        <v>0</v>
      </c>
      <c r="J49" s="3">
        <f t="shared" si="11"/>
        <v>1.7000000000000004</v>
      </c>
      <c r="K49" s="2">
        <f t="shared" si="5"/>
        <v>0.1131722156693577</v>
      </c>
      <c r="L49" s="2">
        <f t="shared" si="6"/>
        <v>0</v>
      </c>
      <c r="M49" s="2">
        <f t="shared" si="15"/>
        <v>1</v>
      </c>
      <c r="N49" s="2">
        <f t="shared" si="8"/>
        <v>0</v>
      </c>
      <c r="O49" s="2">
        <f t="shared" si="9"/>
        <v>0</v>
      </c>
    </row>
    <row r="50" spans="1:15" s="2" customFormat="1" x14ac:dyDescent="0.35">
      <c r="A50" s="3">
        <f t="shared" si="10"/>
        <v>1.8000000000000005</v>
      </c>
      <c r="B50" s="2">
        <f t="shared" si="0"/>
        <v>8.5039735338261049E-2</v>
      </c>
      <c r="C50" s="2">
        <f t="shared" si="1"/>
        <v>0</v>
      </c>
      <c r="D50" s="2">
        <f t="shared" si="14"/>
        <v>1</v>
      </c>
      <c r="E50" s="2">
        <f t="shared" si="3"/>
        <v>0</v>
      </c>
      <c r="F50" s="2">
        <f t="shared" si="4"/>
        <v>0</v>
      </c>
      <c r="J50" s="3">
        <f t="shared" si="11"/>
        <v>1.8000000000000005</v>
      </c>
      <c r="K50" s="2">
        <f t="shared" si="5"/>
        <v>8.5039735338261049E-2</v>
      </c>
      <c r="L50" s="2">
        <f t="shared" si="6"/>
        <v>0</v>
      </c>
      <c r="M50" s="2">
        <f t="shared" si="15"/>
        <v>1</v>
      </c>
      <c r="N50" s="2">
        <f t="shared" si="8"/>
        <v>0</v>
      </c>
      <c r="O50" s="2">
        <f t="shared" si="9"/>
        <v>0</v>
      </c>
    </row>
    <row r="51" spans="1:15" s="2" customFormat="1" x14ac:dyDescent="0.35">
      <c r="A51" s="3">
        <f t="shared" si="10"/>
        <v>1.9000000000000006</v>
      </c>
      <c r="B51" s="2">
        <f t="shared" si="0"/>
        <v>6.4895774613069668E-2</v>
      </c>
      <c r="C51" s="2">
        <f t="shared" si="1"/>
        <v>0</v>
      </c>
      <c r="D51" s="2">
        <f t="shared" si="14"/>
        <v>1</v>
      </c>
      <c r="E51" s="2">
        <f t="shared" si="3"/>
        <v>0</v>
      </c>
      <c r="F51" s="2">
        <f t="shared" si="4"/>
        <v>0</v>
      </c>
      <c r="J51" s="3">
        <f t="shared" si="11"/>
        <v>1.9000000000000006</v>
      </c>
      <c r="K51" s="2">
        <f t="shared" si="5"/>
        <v>6.4895774613069668E-2</v>
      </c>
      <c r="L51" s="2">
        <f t="shared" si="6"/>
        <v>0</v>
      </c>
      <c r="M51" s="2">
        <f t="shared" si="15"/>
        <v>1</v>
      </c>
      <c r="N51" s="2">
        <f t="shared" si="8"/>
        <v>0</v>
      </c>
      <c r="O51" s="2">
        <f t="shared" si="9"/>
        <v>0</v>
      </c>
    </row>
    <row r="52" spans="1:15" s="2" customFormat="1" x14ac:dyDescent="0.35">
      <c r="A52" s="3">
        <f t="shared" si="10"/>
        <v>2.0000000000000004</v>
      </c>
      <c r="B52" s="2">
        <f t="shared" si="0"/>
        <v>5.0215113319889766E-2</v>
      </c>
      <c r="C52" s="2">
        <f t="shared" si="1"/>
        <v>0</v>
      </c>
      <c r="D52" s="2">
        <f t="shared" si="14"/>
        <v>1</v>
      </c>
      <c r="E52" s="2">
        <f t="shared" si="3"/>
        <v>0</v>
      </c>
      <c r="F52" s="2">
        <f t="shared" si="4"/>
        <v>0</v>
      </c>
      <c r="J52" s="3">
        <f t="shared" si="11"/>
        <v>2.0000000000000004</v>
      </c>
      <c r="K52" s="2">
        <f t="shared" si="5"/>
        <v>5.0215113319889766E-2</v>
      </c>
      <c r="L52" s="2">
        <f t="shared" si="6"/>
        <v>0</v>
      </c>
      <c r="M52" s="2">
        <f t="shared" si="15"/>
        <v>1</v>
      </c>
      <c r="N52" s="2">
        <f t="shared" si="8"/>
        <v>0</v>
      </c>
      <c r="O52" s="2">
        <f t="shared" si="9"/>
        <v>0</v>
      </c>
    </row>
    <row r="53" spans="1:15" s="2" customFormat="1" x14ac:dyDescent="0.35">
      <c r="A53" s="3">
        <f t="shared" si="10"/>
        <v>2.1000000000000005</v>
      </c>
      <c r="B53" s="2">
        <f t="shared" si="0"/>
        <v>3.9344855238312479E-2</v>
      </c>
      <c r="C53" s="2">
        <f t="shared" si="1"/>
        <v>0</v>
      </c>
      <c r="D53" s="2">
        <f t="shared" si="14"/>
        <v>1</v>
      </c>
      <c r="E53" s="2">
        <f t="shared" si="3"/>
        <v>0</v>
      </c>
      <c r="F53" s="2">
        <f t="shared" si="4"/>
        <v>0</v>
      </c>
      <c r="J53" s="3">
        <f t="shared" si="11"/>
        <v>2.1000000000000005</v>
      </c>
      <c r="K53" s="2">
        <f t="shared" si="5"/>
        <v>3.9344855238312479E-2</v>
      </c>
      <c r="L53" s="2">
        <f t="shared" si="6"/>
        <v>0</v>
      </c>
      <c r="M53" s="2">
        <f t="shared" si="15"/>
        <v>1</v>
      </c>
      <c r="N53" s="2">
        <f t="shared" si="8"/>
        <v>0</v>
      </c>
      <c r="O53" s="2">
        <f t="shared" si="9"/>
        <v>0</v>
      </c>
    </row>
    <row r="54" spans="1:15" s="2" customFormat="1" x14ac:dyDescent="0.35">
      <c r="A54" s="3">
        <f t="shared" si="10"/>
        <v>2.2000000000000006</v>
      </c>
      <c r="B54" s="2">
        <f t="shared" si="0"/>
        <v>3.1179634600151353E-2</v>
      </c>
      <c r="C54" s="2">
        <f t="shared" si="1"/>
        <v>0</v>
      </c>
      <c r="D54" s="2">
        <f t="shared" si="14"/>
        <v>1</v>
      </c>
      <c r="E54" s="2">
        <f t="shared" si="3"/>
        <v>0</v>
      </c>
      <c r="F54" s="2">
        <f t="shared" si="4"/>
        <v>0</v>
      </c>
      <c r="J54" s="3">
        <f t="shared" si="11"/>
        <v>2.2000000000000006</v>
      </c>
      <c r="K54" s="2">
        <f t="shared" si="5"/>
        <v>3.1179634600151353E-2</v>
      </c>
      <c r="L54" s="2">
        <f t="shared" si="6"/>
        <v>0</v>
      </c>
      <c r="M54" s="2">
        <f t="shared" si="15"/>
        <v>1</v>
      </c>
      <c r="N54" s="2">
        <f t="shared" si="8"/>
        <v>0</v>
      </c>
      <c r="O54" s="2">
        <f t="shared" si="9"/>
        <v>0</v>
      </c>
    </row>
    <row r="55" spans="1:15" s="2" customFormat="1" x14ac:dyDescent="0.35">
      <c r="A55" s="3">
        <f t="shared" si="10"/>
        <v>2.3000000000000007</v>
      </c>
      <c r="B55" s="2">
        <f t="shared" si="0"/>
        <v>2.4965786103016443E-2</v>
      </c>
      <c r="C55" s="2">
        <f t="shared" si="1"/>
        <v>0</v>
      </c>
      <c r="D55" s="2">
        <f t="shared" si="14"/>
        <v>1</v>
      </c>
      <c r="E55" s="2">
        <f t="shared" si="3"/>
        <v>0</v>
      </c>
      <c r="F55" s="2">
        <f t="shared" si="4"/>
        <v>0</v>
      </c>
      <c r="J55" s="3">
        <f t="shared" si="11"/>
        <v>2.3000000000000007</v>
      </c>
      <c r="K55" s="2">
        <f t="shared" si="5"/>
        <v>2.4965786103016443E-2</v>
      </c>
      <c r="L55" s="2">
        <f t="shared" si="6"/>
        <v>0</v>
      </c>
      <c r="M55" s="2">
        <f t="shared" si="15"/>
        <v>1</v>
      </c>
      <c r="N55" s="2">
        <f t="shared" si="8"/>
        <v>0</v>
      </c>
      <c r="O55" s="2">
        <f t="shared" si="9"/>
        <v>0</v>
      </c>
    </row>
    <row r="56" spans="1:15" s="2" customFormat="1" x14ac:dyDescent="0.35">
      <c r="A56" s="3">
        <f t="shared" si="10"/>
        <v>2.4000000000000008</v>
      </c>
      <c r="B56" s="2">
        <f t="shared" si="0"/>
        <v>2.0180327819528731E-2</v>
      </c>
      <c r="C56" s="2">
        <f t="shared" si="1"/>
        <v>0</v>
      </c>
      <c r="D56" s="2">
        <f t="shared" si="14"/>
        <v>1</v>
      </c>
      <c r="E56" s="2">
        <f t="shared" si="3"/>
        <v>0</v>
      </c>
      <c r="F56" s="2">
        <f t="shared" si="4"/>
        <v>0</v>
      </c>
      <c r="J56" s="3">
        <f t="shared" si="11"/>
        <v>2.4000000000000008</v>
      </c>
      <c r="K56" s="2">
        <f t="shared" si="5"/>
        <v>2.0180327819528731E-2</v>
      </c>
      <c r="L56" s="2">
        <f t="shared" si="6"/>
        <v>0</v>
      </c>
      <c r="M56" s="2">
        <f t="shared" si="15"/>
        <v>1</v>
      </c>
      <c r="N56" s="2">
        <f t="shared" si="8"/>
        <v>0</v>
      </c>
      <c r="O56" s="2">
        <f t="shared" si="9"/>
        <v>0</v>
      </c>
    </row>
    <row r="57" spans="1:15" s="2" customFormat="1" x14ac:dyDescent="0.35">
      <c r="A57" s="3">
        <f t="shared" si="10"/>
        <v>2.5000000000000009</v>
      </c>
      <c r="B57" s="2">
        <f t="shared" si="0"/>
        <v>1.6454488332661468E-2</v>
      </c>
      <c r="C57" s="2">
        <f t="shared" si="1"/>
        <v>0</v>
      </c>
      <c r="D57" s="2">
        <f t="shared" si="14"/>
        <v>1</v>
      </c>
      <c r="E57" s="2">
        <f t="shared" si="3"/>
        <v>0</v>
      </c>
      <c r="F57" s="2">
        <f t="shared" si="4"/>
        <v>0</v>
      </c>
      <c r="J57" s="3">
        <f t="shared" si="11"/>
        <v>2.5000000000000009</v>
      </c>
      <c r="K57" s="2">
        <f t="shared" si="5"/>
        <v>1.6454488332661468E-2</v>
      </c>
      <c r="L57" s="2">
        <f t="shared" si="6"/>
        <v>0</v>
      </c>
      <c r="M57" s="2">
        <f t="shared" si="15"/>
        <v>1</v>
      </c>
      <c r="N57" s="2">
        <f t="shared" si="8"/>
        <v>0</v>
      </c>
      <c r="O57" s="2">
        <f t="shared" si="9"/>
        <v>0</v>
      </c>
    </row>
    <row r="58" spans="1:15" s="2" customFormat="1" x14ac:dyDescent="0.35">
      <c r="A58" s="3">
        <f t="shared" si="10"/>
        <v>2.600000000000001</v>
      </c>
      <c r="B58" s="2">
        <f t="shared" si="0"/>
        <v>1.3524389988469948E-2</v>
      </c>
      <c r="C58" s="2">
        <f t="shared" si="1"/>
        <v>0</v>
      </c>
      <c r="D58" s="2">
        <f t="shared" si="14"/>
        <v>1</v>
      </c>
      <c r="E58" s="2">
        <f t="shared" si="3"/>
        <v>0</v>
      </c>
      <c r="F58" s="2">
        <f t="shared" si="4"/>
        <v>0</v>
      </c>
      <c r="J58" s="3">
        <f t="shared" si="11"/>
        <v>2.600000000000001</v>
      </c>
      <c r="K58" s="2">
        <f t="shared" si="5"/>
        <v>1.3524389988469948E-2</v>
      </c>
      <c r="L58" s="2">
        <f t="shared" si="6"/>
        <v>0</v>
      </c>
      <c r="M58" s="2">
        <f t="shared" si="15"/>
        <v>1</v>
      </c>
      <c r="N58" s="2">
        <f t="shared" si="8"/>
        <v>0</v>
      </c>
      <c r="O58" s="2">
        <f t="shared" si="9"/>
        <v>0</v>
      </c>
    </row>
    <row r="59" spans="1:15" s="2" customFormat="1" x14ac:dyDescent="0.35">
      <c r="A59" s="3">
        <f t="shared" si="10"/>
        <v>2.7000000000000011</v>
      </c>
      <c r="B59" s="2">
        <f t="shared" si="0"/>
        <v>1.1198648274997331E-2</v>
      </c>
      <c r="C59" s="2">
        <f t="shared" si="1"/>
        <v>0</v>
      </c>
      <c r="D59" s="2">
        <f t="shared" si="14"/>
        <v>1</v>
      </c>
      <c r="E59" s="2">
        <f t="shared" si="3"/>
        <v>0</v>
      </c>
      <c r="F59" s="2">
        <f t="shared" si="4"/>
        <v>0</v>
      </c>
      <c r="J59" s="3">
        <f t="shared" si="11"/>
        <v>2.7000000000000011</v>
      </c>
      <c r="K59" s="2">
        <f t="shared" si="5"/>
        <v>1.1198648274997331E-2</v>
      </c>
      <c r="L59" s="2">
        <f t="shared" si="6"/>
        <v>0</v>
      </c>
      <c r="M59" s="2">
        <f t="shared" si="15"/>
        <v>1</v>
      </c>
      <c r="N59" s="2">
        <f t="shared" si="8"/>
        <v>0</v>
      </c>
      <c r="O59" s="2">
        <f t="shared" si="9"/>
        <v>0</v>
      </c>
    </row>
    <row r="60" spans="1:15" s="2" customFormat="1" x14ac:dyDescent="0.35">
      <c r="A60" s="3">
        <f t="shared" si="10"/>
        <v>2.8000000000000012</v>
      </c>
      <c r="B60" s="2">
        <f t="shared" si="0"/>
        <v>9.3367185770604731E-3</v>
      </c>
      <c r="C60" s="2">
        <f t="shared" si="1"/>
        <v>0</v>
      </c>
      <c r="D60" s="2">
        <f t="shared" si="14"/>
        <v>1</v>
      </c>
      <c r="E60" s="2">
        <f t="shared" si="3"/>
        <v>0</v>
      </c>
      <c r="F60" s="2">
        <f t="shared" si="4"/>
        <v>0</v>
      </c>
      <c r="J60" s="3">
        <f t="shared" si="11"/>
        <v>2.8000000000000012</v>
      </c>
      <c r="K60" s="2">
        <f t="shared" si="5"/>
        <v>9.3367185770604731E-3</v>
      </c>
      <c r="L60" s="2">
        <f t="shared" si="6"/>
        <v>0</v>
      </c>
      <c r="M60" s="2">
        <f t="shared" si="15"/>
        <v>1</v>
      </c>
      <c r="N60" s="2">
        <f t="shared" si="8"/>
        <v>0</v>
      </c>
      <c r="O60" s="2">
        <f t="shared" si="9"/>
        <v>0</v>
      </c>
    </row>
    <row r="61" spans="1:15" s="2" customFormat="1" x14ac:dyDescent="0.35">
      <c r="A61" s="3">
        <f t="shared" si="10"/>
        <v>2.9000000000000012</v>
      </c>
      <c r="B61" s="2">
        <f t="shared" si="0"/>
        <v>7.8341960571612582E-3</v>
      </c>
      <c r="C61" s="2">
        <f t="shared" si="1"/>
        <v>0</v>
      </c>
      <c r="D61" s="2">
        <f t="shared" si="14"/>
        <v>1</v>
      </c>
      <c r="E61" s="2">
        <f t="shared" si="3"/>
        <v>0</v>
      </c>
      <c r="F61" s="2">
        <f t="shared" si="4"/>
        <v>0</v>
      </c>
      <c r="J61" s="3">
        <f t="shared" si="11"/>
        <v>2.9000000000000012</v>
      </c>
      <c r="K61" s="2">
        <f t="shared" si="5"/>
        <v>7.8341960571612582E-3</v>
      </c>
      <c r="L61" s="2">
        <f t="shared" si="6"/>
        <v>0</v>
      </c>
      <c r="M61" s="2">
        <f t="shared" si="15"/>
        <v>1</v>
      </c>
      <c r="N61" s="2">
        <f t="shared" si="8"/>
        <v>0</v>
      </c>
      <c r="O61" s="2">
        <f t="shared" si="9"/>
        <v>0</v>
      </c>
    </row>
    <row r="62" spans="1:15" s="2" customFormat="1" x14ac:dyDescent="0.35">
      <c r="A62" s="3">
        <f t="shared" si="10"/>
        <v>3.0000000000000013</v>
      </c>
      <c r="B62" s="2">
        <f t="shared" si="0"/>
        <v>6.6126898199031729E-3</v>
      </c>
      <c r="C62" s="2">
        <f t="shared" si="1"/>
        <v>0</v>
      </c>
      <c r="D62" s="2">
        <f t="shared" si="14"/>
        <v>1</v>
      </c>
      <c r="E62" s="2">
        <f t="shared" si="3"/>
        <v>0</v>
      </c>
      <c r="F62" s="2">
        <f t="shared" si="4"/>
        <v>0</v>
      </c>
      <c r="J62" s="3">
        <f t="shared" si="11"/>
        <v>3.0000000000000013</v>
      </c>
      <c r="K62" s="2">
        <f t="shared" si="5"/>
        <v>6.6126898199031729E-3</v>
      </c>
      <c r="L62" s="2">
        <f t="shared" si="6"/>
        <v>0</v>
      </c>
      <c r="M62" s="2">
        <f t="shared" si="15"/>
        <v>1</v>
      </c>
      <c r="N62" s="2">
        <f t="shared" si="8"/>
        <v>0</v>
      </c>
      <c r="O62" s="2">
        <f t="shared" si="9"/>
        <v>0</v>
      </c>
    </row>
    <row r="63" spans="1:15" s="2" customFormat="1" x14ac:dyDescent="0.35">
      <c r="A63" s="3">
        <f t="shared" si="10"/>
        <v>3.1000000000000014</v>
      </c>
      <c r="B63" s="2">
        <f t="shared" si="0"/>
        <v>5.6127533304654083E-3</v>
      </c>
      <c r="C63" s="2">
        <f t="shared" si="1"/>
        <v>0</v>
      </c>
      <c r="D63" s="2">
        <f t="shared" si="14"/>
        <v>1</v>
      </c>
      <c r="E63" s="2">
        <f t="shared" si="3"/>
        <v>0</v>
      </c>
      <c r="F63" s="2">
        <f t="shared" si="4"/>
        <v>0</v>
      </c>
      <c r="J63" s="3">
        <f t="shared" si="11"/>
        <v>3.1000000000000014</v>
      </c>
      <c r="K63" s="2">
        <f t="shared" si="5"/>
        <v>5.6127533304654083E-3</v>
      </c>
      <c r="L63" s="2">
        <f t="shared" si="6"/>
        <v>0</v>
      </c>
      <c r="M63" s="2">
        <f t="shared" si="15"/>
        <v>1</v>
      </c>
      <c r="N63" s="2">
        <f t="shared" si="8"/>
        <v>0</v>
      </c>
      <c r="O63" s="2">
        <f t="shared" si="9"/>
        <v>0</v>
      </c>
    </row>
    <row r="64" spans="1:15" s="2" customFormat="1" x14ac:dyDescent="0.35">
      <c r="A64" s="3">
        <f t="shared" si="10"/>
        <v>3.2000000000000015</v>
      </c>
      <c r="B64" s="2">
        <f t="shared" si="0"/>
        <v>4.7888863868608194E-3</v>
      </c>
      <c r="C64" s="2">
        <f t="shared" si="1"/>
        <v>0</v>
      </c>
      <c r="D64" s="2">
        <f t="shared" si="14"/>
        <v>1</v>
      </c>
      <c r="E64" s="2">
        <f t="shared" si="3"/>
        <v>0</v>
      </c>
      <c r="F64" s="2">
        <f t="shared" si="4"/>
        <v>0</v>
      </c>
      <c r="J64" s="3">
        <f t="shared" si="11"/>
        <v>3.2000000000000015</v>
      </c>
      <c r="K64" s="2">
        <f t="shared" si="5"/>
        <v>4.7888863868608194E-3</v>
      </c>
      <c r="L64" s="2">
        <f t="shared" si="6"/>
        <v>0</v>
      </c>
      <c r="M64" s="2">
        <f t="shared" si="15"/>
        <v>1</v>
      </c>
      <c r="N64" s="2">
        <f t="shared" si="8"/>
        <v>0</v>
      </c>
      <c r="O64" s="2">
        <f t="shared" si="9"/>
        <v>0</v>
      </c>
    </row>
    <row r="65" spans="1:15" s="2" customFormat="1" x14ac:dyDescent="0.35">
      <c r="A65" s="3">
        <f t="shared" si="10"/>
        <v>3.3000000000000016</v>
      </c>
      <c r="B65" s="2">
        <f t="shared" si="0"/>
        <v>4.1059601119540828E-3</v>
      </c>
      <c r="C65" s="2">
        <f t="shared" si="1"/>
        <v>0</v>
      </c>
      <c r="D65" s="2">
        <f t="shared" si="14"/>
        <v>1</v>
      </c>
      <c r="E65" s="2">
        <f t="shared" si="3"/>
        <v>0</v>
      </c>
      <c r="F65" s="2">
        <f t="shared" si="4"/>
        <v>0</v>
      </c>
      <c r="J65" s="3">
        <f t="shared" si="11"/>
        <v>3.3000000000000016</v>
      </c>
      <c r="K65" s="2">
        <f t="shared" si="5"/>
        <v>4.1059601119540828E-3</v>
      </c>
      <c r="L65" s="2">
        <f t="shared" si="6"/>
        <v>0</v>
      </c>
      <c r="M65" s="2">
        <f t="shared" si="15"/>
        <v>1</v>
      </c>
      <c r="N65" s="2">
        <f t="shared" si="8"/>
        <v>0</v>
      </c>
      <c r="O65" s="2">
        <f t="shared" si="9"/>
        <v>0</v>
      </c>
    </row>
    <row r="66" spans="1:15" s="2" customFormat="1" x14ac:dyDescent="0.35">
      <c r="A66" s="3">
        <f t="shared" si="10"/>
        <v>3.4000000000000017</v>
      </c>
      <c r="B66" s="2">
        <f t="shared" si="0"/>
        <v>3.5366317396674242E-3</v>
      </c>
      <c r="C66" s="2">
        <f t="shared" si="1"/>
        <v>0</v>
      </c>
      <c r="D66" s="2">
        <f t="shared" si="14"/>
        <v>1</v>
      </c>
      <c r="E66" s="2">
        <f t="shared" si="3"/>
        <v>0</v>
      </c>
      <c r="F66" s="2">
        <f t="shared" si="4"/>
        <v>0</v>
      </c>
      <c r="J66" s="3">
        <f t="shared" si="11"/>
        <v>3.4000000000000017</v>
      </c>
      <c r="K66" s="2">
        <f t="shared" si="5"/>
        <v>3.5366317396674242E-3</v>
      </c>
      <c r="L66" s="2">
        <f t="shared" si="6"/>
        <v>0</v>
      </c>
      <c r="M66" s="2">
        <f t="shared" si="15"/>
        <v>1</v>
      </c>
      <c r="N66" s="2">
        <f t="shared" si="8"/>
        <v>0</v>
      </c>
      <c r="O66" s="2">
        <f t="shared" si="9"/>
        <v>0</v>
      </c>
    </row>
    <row r="67" spans="1:15" s="2" customFormat="1" x14ac:dyDescent="0.35">
      <c r="A67" s="3">
        <f t="shared" si="10"/>
        <v>3.5000000000000018</v>
      </c>
      <c r="B67" s="2">
        <f t="shared" si="0"/>
        <v>3.059455943331174E-3</v>
      </c>
      <c r="C67" s="2">
        <f t="shared" si="1"/>
        <v>0</v>
      </c>
      <c r="D67" s="2">
        <f t="shared" si="14"/>
        <v>1</v>
      </c>
      <c r="E67" s="2">
        <f t="shared" si="3"/>
        <v>0</v>
      </c>
      <c r="F67" s="2">
        <f t="shared" si="4"/>
        <v>0</v>
      </c>
      <c r="J67" s="3">
        <f t="shared" si="11"/>
        <v>3.5000000000000018</v>
      </c>
      <c r="K67" s="2">
        <f t="shared" si="5"/>
        <v>3.059455943331174E-3</v>
      </c>
      <c r="L67" s="2">
        <f t="shared" si="6"/>
        <v>0</v>
      </c>
      <c r="M67" s="2">
        <f t="shared" si="15"/>
        <v>1</v>
      </c>
      <c r="N67" s="2">
        <f t="shared" si="8"/>
        <v>0</v>
      </c>
      <c r="O67" s="2">
        <f t="shared" si="9"/>
        <v>0</v>
      </c>
    </row>
    <row r="68" spans="1:15" s="2" customFormat="1" x14ac:dyDescent="0.35">
      <c r="A68" s="3">
        <f t="shared" si="10"/>
        <v>3.6000000000000019</v>
      </c>
      <c r="B68" s="2">
        <f t="shared" si="0"/>
        <v>2.6574917293206539E-3</v>
      </c>
      <c r="C68" s="2">
        <f t="shared" si="1"/>
        <v>0</v>
      </c>
      <c r="D68" s="2">
        <f t="shared" si="14"/>
        <v>1</v>
      </c>
      <c r="E68" s="2">
        <f t="shared" si="3"/>
        <v>0</v>
      </c>
      <c r="F68" s="2">
        <f t="shared" si="4"/>
        <v>0</v>
      </c>
      <c r="J68" s="3">
        <f t="shared" si="11"/>
        <v>3.6000000000000019</v>
      </c>
      <c r="K68" s="2">
        <f t="shared" si="5"/>
        <v>2.6574917293206539E-3</v>
      </c>
      <c r="L68" s="2">
        <f t="shared" si="6"/>
        <v>0</v>
      </c>
      <c r="M68" s="2">
        <f t="shared" si="15"/>
        <v>1</v>
      </c>
      <c r="N68" s="2">
        <f t="shared" si="8"/>
        <v>0</v>
      </c>
      <c r="O68" s="2">
        <f t="shared" si="9"/>
        <v>0</v>
      </c>
    </row>
    <row r="69" spans="1:15" s="2" customFormat="1" x14ac:dyDescent="0.35">
      <c r="A69" s="3">
        <f t="shared" si="10"/>
        <v>3.700000000000002</v>
      </c>
      <c r="B69" s="2">
        <f t="shared" si="0"/>
        <v>2.3172655495221745E-3</v>
      </c>
      <c r="C69" s="2">
        <f t="shared" si="1"/>
        <v>0</v>
      </c>
      <c r="D69" s="2">
        <f t="shared" si="14"/>
        <v>1</v>
      </c>
      <c r="E69" s="2">
        <f t="shared" si="3"/>
        <v>0</v>
      </c>
      <c r="F69" s="2">
        <f t="shared" si="4"/>
        <v>0</v>
      </c>
      <c r="J69" s="3">
        <f t="shared" si="11"/>
        <v>3.700000000000002</v>
      </c>
      <c r="K69" s="2">
        <f t="shared" si="5"/>
        <v>2.3172655495221745E-3</v>
      </c>
      <c r="L69" s="2">
        <f t="shared" si="6"/>
        <v>0</v>
      </c>
      <c r="M69" s="2">
        <f t="shared" si="15"/>
        <v>1</v>
      </c>
      <c r="N69" s="2">
        <f t="shared" si="8"/>
        <v>0</v>
      </c>
      <c r="O69" s="2">
        <f t="shared" si="9"/>
        <v>0</v>
      </c>
    </row>
    <row r="70" spans="1:15" s="2" customFormat="1" x14ac:dyDescent="0.35">
      <c r="A70" s="3">
        <f t="shared" si="10"/>
        <v>3.800000000000002</v>
      </c>
      <c r="B70" s="2">
        <f t="shared" si="0"/>
        <v>2.0279929566584245E-3</v>
      </c>
      <c r="C70" s="2">
        <f t="shared" si="1"/>
        <v>0</v>
      </c>
      <c r="D70" s="2">
        <f t="shared" si="14"/>
        <v>1</v>
      </c>
      <c r="E70" s="2">
        <f t="shared" si="3"/>
        <v>0</v>
      </c>
      <c r="F70" s="2">
        <f t="shared" si="4"/>
        <v>0</v>
      </c>
      <c r="J70" s="3">
        <f t="shared" si="11"/>
        <v>3.800000000000002</v>
      </c>
      <c r="K70" s="2">
        <f t="shared" si="5"/>
        <v>2.0279929566584245E-3</v>
      </c>
      <c r="L70" s="2">
        <f t="shared" si="6"/>
        <v>0</v>
      </c>
      <c r="M70" s="2">
        <f t="shared" si="15"/>
        <v>1</v>
      </c>
      <c r="N70" s="2">
        <f t="shared" si="8"/>
        <v>0</v>
      </c>
      <c r="O70" s="2">
        <f t="shared" si="9"/>
        <v>0</v>
      </c>
    </row>
    <row r="71" spans="1:15" s="2" customFormat="1" x14ac:dyDescent="0.35">
      <c r="A71" s="3">
        <f t="shared" si="10"/>
        <v>3.9000000000000021</v>
      </c>
      <c r="B71" s="2">
        <f t="shared" si="0"/>
        <v>1.7809896281112674E-3</v>
      </c>
      <c r="C71" s="2">
        <f t="shared" si="1"/>
        <v>0</v>
      </c>
      <c r="D71" s="2">
        <f t="shared" si="14"/>
        <v>1</v>
      </c>
      <c r="E71" s="2">
        <f t="shared" si="3"/>
        <v>0</v>
      </c>
      <c r="F71" s="2">
        <f t="shared" si="4"/>
        <v>0</v>
      </c>
      <c r="J71" s="3">
        <f t="shared" si="11"/>
        <v>3.9000000000000021</v>
      </c>
      <c r="K71" s="2">
        <f t="shared" si="5"/>
        <v>1.7809896281112674E-3</v>
      </c>
      <c r="L71" s="2">
        <f t="shared" si="6"/>
        <v>0</v>
      </c>
      <c r="M71" s="2">
        <f t="shared" si="15"/>
        <v>1</v>
      </c>
      <c r="N71" s="2">
        <f t="shared" si="8"/>
        <v>0</v>
      </c>
      <c r="O71" s="2">
        <f t="shared" si="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SpettrodaUedF</vt:lpstr>
      <vt:lpstr>SpettrodaHseTp</vt:lpstr>
      <vt:lpstr>Evoluzione spettro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</dc:creator>
  <cp:lastModifiedBy>utente</cp:lastModifiedBy>
  <dcterms:created xsi:type="dcterms:W3CDTF">2013-11-11T16:24:26Z</dcterms:created>
  <dcterms:modified xsi:type="dcterms:W3CDTF">2017-05-07T18:45:20Z</dcterms:modified>
</cp:coreProperties>
</file>