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eugen\Desktop\SeaHazard2021lezioni\"/>
    </mc:Choice>
  </mc:AlternateContent>
  <xr:revisionPtr revIDLastSave="0" documentId="13_ncr:1_{6DA599A6-5C56-4DC6-8D6F-ABC68538CF4B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Flooding " sheetId="3" r:id="rId1"/>
    <sheet name="CrossErosionData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4" i="3" l="1"/>
  <c r="P16" i="4" l="1"/>
  <c r="L19" i="4"/>
  <c r="P19" i="4" s="1"/>
  <c r="U10" i="4"/>
  <c r="S10" i="4"/>
  <c r="E27" i="3"/>
  <c r="J37" i="3" s="1"/>
  <c r="E19" i="3"/>
  <c r="E21" i="3" s="1"/>
  <c r="E23" i="3"/>
</calcChain>
</file>

<file path=xl/sharedStrings.xml><?xml version="1.0" encoding="utf-8"?>
<sst xmlns="http://schemas.openxmlformats.org/spreadsheetml/2006/main" count="44" uniqueCount="36">
  <si>
    <t>Coast orientation See Calabria City Paola</t>
  </si>
  <si>
    <t>slope 1/100 Both Subaerial/Submerged</t>
  </si>
  <si>
    <t>                      </t>
  </si>
  <si>
    <t xml:space="preserve">     </t>
  </si>
  <si>
    <t>                    </t>
  </si>
  <si>
    <t xml:space="preserve"> </t>
  </si>
  <si>
    <t>Assume a Wave offshore SWH =5   Tm 8   coming from   Dir 270°</t>
  </si>
  <si>
    <t xml:space="preserve">Verify if erosive or constructive </t>
  </si>
  <si>
    <t>Assume  Wave offshore :</t>
  </si>
  <si>
    <t xml:space="preserve">SWH =5   Tp 7  c </t>
  </si>
  <si>
    <t>Compute 10 % and 2% Runup</t>
  </si>
  <si>
    <t>csi</t>
  </si>
  <si>
    <t>Ho</t>
  </si>
  <si>
    <t>tan teta</t>
  </si>
  <si>
    <t>Ho/Lo</t>
  </si>
  <si>
    <t>Lo</t>
  </si>
  <si>
    <t>Tm</t>
  </si>
  <si>
    <t xml:space="preserve">Irribaren </t>
  </si>
  <si>
    <t>R2%</t>
  </si>
  <si>
    <t xml:space="preserve">      </t>
  </si>
  <si>
    <t xml:space="preserve">compute L </t>
  </si>
  <si>
    <t>Slope of beach</t>
  </si>
  <si>
    <t>Compute (approx impact angle (depth = 6m)</t>
  </si>
  <si>
    <t>Compute (horizontal) flooded length  L</t>
  </si>
  <si>
    <t xml:space="preserve">grain diameter </t>
  </si>
  <si>
    <t>1mm</t>
  </si>
  <si>
    <t>0.1 mm</t>
  </si>
  <si>
    <t>w</t>
  </si>
  <si>
    <t>T</t>
  </si>
  <si>
    <t>RHT</t>
  </si>
  <si>
    <t>Assume a Wave offshore SWH =5   Tm 8   comoiming from   Dir 270°</t>
  </si>
  <si>
    <t>Compute 50 % and 90% Runup</t>
  </si>
  <si>
    <t>Teta0</t>
  </si>
  <si>
    <t>Tetas</t>
  </si>
  <si>
    <t>Hs</t>
  </si>
  <si>
    <t>R10%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</si>
</sst>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sz val="18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4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0" fillId="2" borderId="0" xfId="0" applyFill="1"/>
    <xf numFmtId="0" fontId="2" fillId="0" borderId="0" xfId="0" applyFont="1"/>
    <xf numFmtId="0" fontId="0" fillId="0" borderId="0" xfId="0" applyAlignment="1">
      <alignment vertical="center"/>
    </xf>
    <xf numFmtId="0" fontId="0" fillId="3" borderId="0" xfId="0" applyFill="1"/>
    <xf numFmtId="0" fontId="2" fillId="3" borderId="0" xfId="0" applyFont="1" applyFill="1"/>
    <xf numFmtId="0" fontId="3" fillId="3" borderId="0" xfId="0" applyFont="1" applyFill="1"/>
    <xf numFmtId="0" fontId="4" fillId="0" borderId="0" xfId="0" applyFont="1"/>
    <xf numFmtId="0" fontId="2" fillId="2" borderId="0" xfId="0" applyFont="1" applyFill="1"/>
    <xf numFmtId="0" fontId="5" fillId="0" borderId="0" xfId="0" applyFont="1"/>
    <xf numFmtId="0" fontId="6" fillId="0" borderId="0" xfId="0" applyFont="1"/>
    <xf numFmtId="2" fontId="6" fillId="0" borderId="0" xfId="0" applyNumberFormat="1" applyFont="1"/>
    <xf numFmtId="0" fontId="7" fillId="0" borderId="0" xfId="0" applyFont="1"/>
    <xf numFmtId="0" fontId="8" fillId="0" borderId="0" xfId="0" applyFont="1"/>
    <xf numFmtId="0" fontId="0" fillId="0" borderId="0" xfId="0" applyFont="1"/>
    <xf numFmtId="0" fontId="0" fillId="2" borderId="0" xfId="0" applyFont="1" applyFill="1"/>
    <xf numFmtId="0" fontId="9" fillId="2" borderId="0" xfId="0" applyFont="1" applyFill="1"/>
    <xf numFmtId="0" fontId="10" fillId="0" borderId="0" xfId="0" applyFont="1"/>
    <xf numFmtId="0" fontId="11" fillId="0" borderId="0" xfId="0" applyFont="1"/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wmf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449580</xdr:colOff>
      <xdr:row>3</xdr:row>
      <xdr:rowOff>30480</xdr:rowOff>
    </xdr:from>
    <xdr:to>
      <xdr:col>5</xdr:col>
      <xdr:colOff>151061</xdr:colOff>
      <xdr:row>5</xdr:row>
      <xdr:rowOff>115863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27B71B-D4BA-467E-94FA-0C6C14A65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9180" y="579120"/>
          <a:ext cx="2139881" cy="451143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31</xdr:row>
      <xdr:rowOff>0</xdr:rowOff>
    </xdr:from>
    <xdr:to>
      <xdr:col>5</xdr:col>
      <xdr:colOff>164712</xdr:colOff>
      <xdr:row>34</xdr:row>
      <xdr:rowOff>24434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C079F4E0-D5D3-4146-9549-FCE209404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28800" y="5669280"/>
          <a:ext cx="1383912" cy="573074"/>
        </a:xfrm>
        <a:prstGeom prst="rect">
          <a:avLst/>
        </a:prstGeom>
      </xdr:spPr>
    </xdr:pic>
    <xdr:clientData/>
  </xdr:twoCellAnchor>
  <xdr:twoCellAnchor>
    <xdr:from>
      <xdr:col>3</xdr:col>
      <xdr:colOff>22860</xdr:colOff>
      <xdr:row>34</xdr:row>
      <xdr:rowOff>167640</xdr:rowOff>
    </xdr:from>
    <xdr:to>
      <xdr:col>6</xdr:col>
      <xdr:colOff>411480</xdr:colOff>
      <xdr:row>39</xdr:row>
      <xdr:rowOff>180297</xdr:rowOff>
    </xdr:to>
    <xdr:pic>
      <xdr:nvPicPr>
        <xdr:cNvPr id="12" name="Immagine 74">
          <a:extLst>
            <a:ext uri="{FF2B5EF4-FFF2-40B4-BE49-F238E27FC236}">
              <a16:creationId xmlns:a16="http://schemas.microsoft.com/office/drawing/2014/main" id="{B9C6502C-58CB-4017-B429-038DB5423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1660" y="6385560"/>
          <a:ext cx="2217420" cy="9270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434340</xdr:colOff>
      <xdr:row>41</xdr:row>
      <xdr:rowOff>152400</xdr:rowOff>
    </xdr:from>
    <xdr:to>
      <xdr:col>5</xdr:col>
      <xdr:colOff>352908</xdr:colOff>
      <xdr:row>45</xdr:row>
      <xdr:rowOff>121920</xdr:rowOff>
    </xdr:to>
    <xdr:pic>
      <xdr:nvPicPr>
        <xdr:cNvPr id="13" name="Immagine 75">
          <a:extLst>
            <a:ext uri="{FF2B5EF4-FFF2-40B4-BE49-F238E27FC236}">
              <a16:creationId xmlns:a16="http://schemas.microsoft.com/office/drawing/2014/main" id="{08DDA91F-FF03-48E5-8876-0B43BB073E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7650480"/>
          <a:ext cx="1747368" cy="701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548640</xdr:colOff>
      <xdr:row>46</xdr:row>
      <xdr:rowOff>75369</xdr:rowOff>
    </xdr:from>
    <xdr:to>
      <xdr:col>6</xdr:col>
      <xdr:colOff>335280</xdr:colOff>
      <xdr:row>51</xdr:row>
      <xdr:rowOff>91440</xdr:rowOff>
    </xdr:to>
    <xdr:pic>
      <xdr:nvPicPr>
        <xdr:cNvPr id="14" name="Immagine 76">
          <a:extLst>
            <a:ext uri="{FF2B5EF4-FFF2-40B4-BE49-F238E27FC236}">
              <a16:creationId xmlns:a16="http://schemas.microsoft.com/office/drawing/2014/main" id="{8322E56F-FD7C-46EA-9CCA-4BCA12702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8487849"/>
          <a:ext cx="2225040" cy="930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167640</xdr:colOff>
      <xdr:row>54</xdr:row>
      <xdr:rowOff>106680</xdr:rowOff>
    </xdr:from>
    <xdr:to>
      <xdr:col>5</xdr:col>
      <xdr:colOff>327660</xdr:colOff>
      <xdr:row>57</xdr:row>
      <xdr:rowOff>129540</xdr:rowOff>
    </xdr:to>
    <xdr:pic>
      <xdr:nvPicPr>
        <xdr:cNvPr id="15" name="Immagine 77">
          <a:extLst>
            <a:ext uri="{FF2B5EF4-FFF2-40B4-BE49-F238E27FC236}">
              <a16:creationId xmlns:a16="http://schemas.microsoft.com/office/drawing/2014/main" id="{A3C5E7AE-3EC7-4EA0-A880-010E571BC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440" y="9982200"/>
          <a:ext cx="137922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426719</xdr:colOff>
      <xdr:row>26</xdr:row>
      <xdr:rowOff>121920</xdr:rowOff>
    </xdr:from>
    <xdr:to>
      <xdr:col>9</xdr:col>
      <xdr:colOff>219836</xdr:colOff>
      <xdr:row>30</xdr:row>
      <xdr:rowOff>45720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BBFD1825-A84F-44A1-BCBD-568F085F7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4319" y="4876800"/>
          <a:ext cx="1621917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14</xdr:row>
      <xdr:rowOff>38100</xdr:rowOff>
    </xdr:from>
    <xdr:to>
      <xdr:col>17</xdr:col>
      <xdr:colOff>236220</xdr:colOff>
      <xdr:row>14</xdr:row>
      <xdr:rowOff>60960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C357BA59-5C71-4171-83C6-97B4E2844F23}"/>
            </a:ext>
          </a:extLst>
        </xdr:cNvPr>
        <xdr:cNvCxnSpPr/>
      </xdr:nvCxnSpPr>
      <xdr:spPr>
        <a:xfrm>
          <a:off x="8221980" y="2598420"/>
          <a:ext cx="2377440" cy="2286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434340</xdr:colOff>
      <xdr:row>4</xdr:row>
      <xdr:rowOff>0</xdr:rowOff>
    </xdr:from>
    <xdr:to>
      <xdr:col>18</xdr:col>
      <xdr:colOff>251460</xdr:colOff>
      <xdr:row>15</xdr:row>
      <xdr:rowOff>106680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BAEEF675-B6DD-4006-BBD2-FC1EEDBDFE08}"/>
            </a:ext>
          </a:extLst>
        </xdr:cNvPr>
        <xdr:cNvCxnSpPr/>
      </xdr:nvCxnSpPr>
      <xdr:spPr>
        <a:xfrm>
          <a:off x="10797540" y="731520"/>
          <a:ext cx="426720" cy="2118360"/>
        </a:xfrm>
        <a:prstGeom prst="line">
          <a:avLst/>
        </a:prstGeom>
        <a:ln w="34925">
          <a:solidFill>
            <a:schemeClr val="accent2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571500</xdr:colOff>
      <xdr:row>12</xdr:row>
      <xdr:rowOff>167640</xdr:rowOff>
    </xdr:from>
    <xdr:to>
      <xdr:col>18</xdr:col>
      <xdr:colOff>160020</xdr:colOff>
      <xdr:row>14</xdr:row>
      <xdr:rowOff>144780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B8B84A82-E951-491F-9874-2E01C5B4D08E}"/>
            </a:ext>
          </a:extLst>
        </xdr:cNvPr>
        <xdr:cNvCxnSpPr/>
      </xdr:nvCxnSpPr>
      <xdr:spPr>
        <a:xfrm flipH="1">
          <a:off x="9105900" y="2362200"/>
          <a:ext cx="2026920" cy="342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335280</xdr:colOff>
      <xdr:row>14</xdr:row>
      <xdr:rowOff>60960</xdr:rowOff>
    </xdr:from>
    <xdr:to>
      <xdr:col>14</xdr:col>
      <xdr:colOff>487680</xdr:colOff>
      <xdr:row>15</xdr:row>
      <xdr:rowOff>53340</xdr:rowOff>
    </xdr:to>
    <xdr:sp macro="" textlink="">
      <xdr:nvSpPr>
        <xdr:cNvPr id="19" name="Oval 18">
          <a:extLst>
            <a:ext uri="{FF2B5EF4-FFF2-40B4-BE49-F238E27FC236}">
              <a16:creationId xmlns:a16="http://schemas.microsoft.com/office/drawing/2014/main" id="{B7A1342D-F38B-4DA6-8D72-1072F892B1B0}"/>
            </a:ext>
          </a:extLst>
        </xdr:cNvPr>
        <xdr:cNvSpPr/>
      </xdr:nvSpPr>
      <xdr:spPr>
        <a:xfrm flipH="1">
          <a:off x="8869680" y="2621280"/>
          <a:ext cx="152400" cy="17526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oneCellAnchor>
    <xdr:from>
      <xdr:col>13</xdr:col>
      <xdr:colOff>198120</xdr:colOff>
      <xdr:row>15</xdr:row>
      <xdr:rowOff>38100</xdr:rowOff>
    </xdr:from>
    <xdr:ext cx="515334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B356C784-68D8-46EC-B4B0-0E544DF2A86E}"/>
            </a:ext>
          </a:extLst>
        </xdr:cNvPr>
        <xdr:cNvSpPr txBox="1"/>
      </xdr:nvSpPr>
      <xdr:spPr>
        <a:xfrm>
          <a:off x="8122920" y="2781300"/>
          <a:ext cx="51533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beta0</a:t>
          </a:r>
        </a:p>
      </xdr:txBody>
    </xdr:sp>
    <xdr:clientData/>
  </xdr:oneCellAnchor>
  <xdr:twoCellAnchor>
    <xdr:from>
      <xdr:col>8</xdr:col>
      <xdr:colOff>259080</xdr:colOff>
      <xdr:row>16</xdr:row>
      <xdr:rowOff>175260</xdr:rowOff>
    </xdr:from>
    <xdr:to>
      <xdr:col>8</xdr:col>
      <xdr:colOff>396240</xdr:colOff>
      <xdr:row>18</xdr:row>
      <xdr:rowOff>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66CFAD6F-1CD8-43DB-A5D2-78C4D9510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5880" y="3101340"/>
          <a:ext cx="13716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419100</xdr:colOff>
      <xdr:row>18</xdr:row>
      <xdr:rowOff>167640</xdr:rowOff>
    </xdr:from>
    <xdr:ext cx="1046440" cy="4367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D6D26F36-C242-4F2E-9500-A3EE504C8618}"/>
                </a:ext>
              </a:extLst>
            </xdr:cNvPr>
            <xdr:cNvSpPr txBox="1"/>
          </xdr:nvSpPr>
          <xdr:spPr>
            <a:xfrm>
              <a:off x="6515100" y="3459480"/>
              <a:ext cx="1046440" cy="4367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it-IT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L= R tan (90-</a:t>
              </a:r>
              <a14:m>
                <m:oMath xmlns:m="http://schemas.openxmlformats.org/officeDocument/2006/math">
                  <m:r>
                    <a:rPr lang="it-IT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𝜃</m:t>
                  </m:r>
                  <m:r>
                    <a:rPr lang="it-IT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)</m:t>
                  </m:r>
                </m:oMath>
              </a14:m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en-GB" sz="1100"/>
            </a:p>
          </xdr:txBody>
        </xdr:sp>
      </mc:Choice>
      <mc:Fallback xmlns=""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D6D26F36-C242-4F2E-9500-A3EE504C8618}"/>
                </a:ext>
              </a:extLst>
            </xdr:cNvPr>
            <xdr:cNvSpPr txBox="1"/>
          </xdr:nvSpPr>
          <xdr:spPr>
            <a:xfrm>
              <a:off x="6515100" y="3459480"/>
              <a:ext cx="1046440" cy="4367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it-IT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L= R tan (90-</a:t>
              </a:r>
              <a:r>
                <a:rPr lang="it-IT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𝜃)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en-GB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26</xdr:row>
      <xdr:rowOff>0</xdr:rowOff>
    </xdr:from>
    <xdr:to>
      <xdr:col>15</xdr:col>
      <xdr:colOff>0</xdr:colOff>
      <xdr:row>31</xdr:row>
      <xdr:rowOff>121920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2DB5F4-3653-412D-9472-DD1286DD701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4754880"/>
          <a:ext cx="5486400" cy="1036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189C1-09BA-4DCF-AC1C-3D820CA7B08D}">
  <dimension ref="D7:U53"/>
  <sheetViews>
    <sheetView topLeftCell="A25" workbookViewId="0">
      <selection activeCell="E23" sqref="E23"/>
    </sheetView>
  </sheetViews>
  <sheetFormatPr defaultRowHeight="14.4" x14ac:dyDescent="0.3"/>
  <sheetData>
    <row r="7" spans="7:21" x14ac:dyDescent="0.3">
      <c r="H7" s="2" t="s">
        <v>6</v>
      </c>
      <c r="I7" s="2"/>
      <c r="J7" s="2"/>
      <c r="K7" s="2"/>
      <c r="L7" s="2"/>
      <c r="M7" s="2"/>
      <c r="O7" s="2">
        <v>270</v>
      </c>
    </row>
    <row r="8" spans="7:21" x14ac:dyDescent="0.3">
      <c r="H8" s="2"/>
      <c r="I8" s="2"/>
      <c r="J8" s="2"/>
      <c r="K8" s="2"/>
      <c r="L8" s="2"/>
      <c r="M8" s="2"/>
    </row>
    <row r="9" spans="7:21" x14ac:dyDescent="0.3">
      <c r="H9" s="2" t="s">
        <v>0</v>
      </c>
      <c r="I9" s="2"/>
      <c r="J9" s="2"/>
      <c r="K9" s="2"/>
      <c r="L9" s="2"/>
      <c r="M9" s="2"/>
      <c r="O9" s="2">
        <v>160</v>
      </c>
    </row>
    <row r="10" spans="7:21" x14ac:dyDescent="0.3">
      <c r="G10" s="15"/>
      <c r="H10" s="16" t="s">
        <v>1</v>
      </c>
      <c r="I10" s="16"/>
      <c r="J10" s="16"/>
      <c r="K10" s="16"/>
      <c r="L10" s="15"/>
    </row>
    <row r="12" spans="7:21" x14ac:dyDescent="0.3">
      <c r="G12" s="6"/>
      <c r="K12" s="6"/>
      <c r="L12" s="6"/>
    </row>
    <row r="13" spans="7:21" x14ac:dyDescent="0.3">
      <c r="G13" s="6"/>
      <c r="H13" s="6" t="s">
        <v>22</v>
      </c>
      <c r="I13" s="6"/>
      <c r="J13" s="6"/>
      <c r="K13" s="9"/>
      <c r="L13" s="6"/>
    </row>
    <row r="14" spans="7:21" x14ac:dyDescent="0.3">
      <c r="H14" s="6" t="s">
        <v>10</v>
      </c>
      <c r="I14" s="6"/>
      <c r="J14" s="6"/>
      <c r="O14" s="10" t="s">
        <v>32</v>
      </c>
      <c r="P14" s="2">
        <v>20</v>
      </c>
      <c r="T14" s="11" t="s">
        <v>33</v>
      </c>
      <c r="U14" s="12">
        <v>9</v>
      </c>
    </row>
    <row r="15" spans="7:21" x14ac:dyDescent="0.3">
      <c r="H15" s="3" t="s">
        <v>23</v>
      </c>
      <c r="I15" s="3"/>
      <c r="J15" s="3"/>
      <c r="K15" s="3"/>
      <c r="T15" s="11" t="s">
        <v>34</v>
      </c>
      <c r="U15" s="3">
        <v>2.4916520224433527</v>
      </c>
    </row>
    <row r="17" spans="4:20" x14ac:dyDescent="0.3">
      <c r="D17" s="2" t="s">
        <v>16</v>
      </c>
      <c r="E17" s="2">
        <v>8</v>
      </c>
      <c r="I17" s="4"/>
    </row>
    <row r="18" spans="4:20" x14ac:dyDescent="0.3">
      <c r="R18" t="s">
        <v>30</v>
      </c>
    </row>
    <row r="19" spans="4:20" x14ac:dyDescent="0.3">
      <c r="D19" t="s">
        <v>15</v>
      </c>
      <c r="E19" s="13">
        <f>9.81/6.28*E17^2</f>
        <v>99.974522292993626</v>
      </c>
    </row>
    <row r="20" spans="4:20" x14ac:dyDescent="0.3">
      <c r="E20" s="13"/>
      <c r="R20" t="s">
        <v>0</v>
      </c>
    </row>
    <row r="21" spans="4:20" x14ac:dyDescent="0.3">
      <c r="D21" t="s">
        <v>14</v>
      </c>
      <c r="E21" s="13">
        <f>E25/E19</f>
        <v>5.0012742099898068E-2</v>
      </c>
      <c r="R21" t="s">
        <v>1</v>
      </c>
    </row>
    <row r="22" spans="4:20" x14ac:dyDescent="0.3">
      <c r="E22" s="13"/>
    </row>
    <row r="23" spans="4:20" x14ac:dyDescent="0.3">
      <c r="D23" s="2" t="s">
        <v>13</v>
      </c>
      <c r="E23" s="2">
        <f>1/100</f>
        <v>0.01</v>
      </c>
      <c r="F23" t="s">
        <v>21</v>
      </c>
      <c r="R23" t="s">
        <v>31</v>
      </c>
    </row>
    <row r="25" spans="4:20" x14ac:dyDescent="0.3">
      <c r="D25" s="2" t="s">
        <v>12</v>
      </c>
      <c r="E25" s="2">
        <v>5</v>
      </c>
      <c r="O25" s="2"/>
      <c r="P25" s="2"/>
      <c r="Q25" s="2"/>
      <c r="R25" s="2"/>
      <c r="T25" s="6"/>
    </row>
    <row r="26" spans="4:20" x14ac:dyDescent="0.3">
      <c r="O26" s="2"/>
      <c r="P26" s="2"/>
      <c r="Q26" s="2"/>
      <c r="R26" s="2"/>
      <c r="T26" s="6"/>
    </row>
    <row r="27" spans="4:20" x14ac:dyDescent="0.3">
      <c r="D27" t="s">
        <v>11</v>
      </c>
      <c r="E27" s="14">
        <f>E23/SQRT(E25/E19)</f>
        <v>4.4715662198606343E-2</v>
      </c>
    </row>
    <row r="29" spans="4:20" x14ac:dyDescent="0.3">
      <c r="F29" t="s">
        <v>17</v>
      </c>
    </row>
    <row r="35" spans="4:17" x14ac:dyDescent="0.3">
      <c r="K35" s="4" t="s">
        <v>5</v>
      </c>
      <c r="L35" t="s">
        <v>20</v>
      </c>
    </row>
    <row r="36" spans="4:17" x14ac:dyDescent="0.3">
      <c r="K36" s="4" t="s">
        <v>19</v>
      </c>
      <c r="O36" s="3"/>
    </row>
    <row r="37" spans="4:17" x14ac:dyDescent="0.3">
      <c r="I37" s="3" t="s">
        <v>18</v>
      </c>
      <c r="J37" s="3">
        <f>1.86*E27^0.71*E25</f>
        <v>1.0240220584452449</v>
      </c>
      <c r="L37" t="s">
        <v>5</v>
      </c>
    </row>
    <row r="38" spans="4:17" x14ac:dyDescent="0.3">
      <c r="D38" s="1"/>
    </row>
    <row r="39" spans="4:17" x14ac:dyDescent="0.3">
      <c r="D39" s="1" t="s">
        <v>2</v>
      </c>
      <c r="N39" s="2"/>
      <c r="O39" s="2"/>
    </row>
    <row r="40" spans="4:17" x14ac:dyDescent="0.3">
      <c r="D40" s="1" t="s">
        <v>3</v>
      </c>
      <c r="N40" s="7"/>
      <c r="O40" s="7"/>
      <c r="P40" s="5"/>
      <c r="Q40" s="5"/>
    </row>
    <row r="41" spans="4:17" x14ac:dyDescent="0.3">
      <c r="D41" s="1"/>
      <c r="N41" s="5"/>
      <c r="O41" s="5"/>
      <c r="P41" s="5"/>
      <c r="Q41" s="5"/>
    </row>
    <row r="42" spans="4:17" x14ac:dyDescent="0.3">
      <c r="D42" s="1"/>
      <c r="N42" s="3"/>
      <c r="O42" s="3"/>
    </row>
    <row r="43" spans="4:17" x14ac:dyDescent="0.3">
      <c r="D43" s="1" t="s">
        <v>4</v>
      </c>
    </row>
    <row r="44" spans="4:17" x14ac:dyDescent="0.3">
      <c r="I44" s="3" t="s">
        <v>35</v>
      </c>
      <c r="J44" s="3">
        <f>1.7*E27^0.71*E25</f>
        <v>0.93593413943920234</v>
      </c>
    </row>
    <row r="53" spans="6:6" x14ac:dyDescent="0.3">
      <c r="F53" s="4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92FE5-3300-4A28-9C6A-5DFB83252277}">
  <dimension ref="G8:U19"/>
  <sheetViews>
    <sheetView tabSelected="1" topLeftCell="A7" workbookViewId="0">
      <selection activeCell="L18" sqref="L18"/>
    </sheetView>
  </sheetViews>
  <sheetFormatPr defaultRowHeight="14.4" x14ac:dyDescent="0.3"/>
  <cols>
    <col min="16" max="16" width="11.44140625" customWidth="1"/>
  </cols>
  <sheetData>
    <row r="8" spans="7:21" x14ac:dyDescent="0.3">
      <c r="G8" s="2" t="s">
        <v>8</v>
      </c>
      <c r="H8" s="2"/>
      <c r="I8" s="2"/>
      <c r="J8" s="2"/>
      <c r="K8" s="2"/>
      <c r="L8" s="2" t="s">
        <v>9</v>
      </c>
      <c r="O8" s="2"/>
      <c r="Q8" s="2" t="s">
        <v>24</v>
      </c>
      <c r="R8" s="2"/>
      <c r="S8" s="2" t="s">
        <v>25</v>
      </c>
      <c r="T8" s="2"/>
      <c r="U8" s="2" t="s">
        <v>26</v>
      </c>
    </row>
    <row r="9" spans="7:21" x14ac:dyDescent="0.3">
      <c r="G9" s="2"/>
      <c r="H9" s="2"/>
      <c r="I9" s="2"/>
      <c r="J9" s="2"/>
      <c r="K9" s="2"/>
      <c r="L9" s="2"/>
    </row>
    <row r="10" spans="7:21" x14ac:dyDescent="0.3">
      <c r="H10" s="2"/>
      <c r="I10" s="2"/>
      <c r="J10" s="2"/>
      <c r="K10" s="2"/>
      <c r="L10" s="2"/>
      <c r="Q10" s="7" t="s">
        <v>27</v>
      </c>
      <c r="R10" s="7"/>
      <c r="S10" s="7">
        <f>0.1</f>
        <v>0.1</v>
      </c>
      <c r="T10" s="7"/>
      <c r="U10" s="7">
        <f>0.008</f>
        <v>8.0000000000000002E-3</v>
      </c>
    </row>
    <row r="11" spans="7:21" x14ac:dyDescent="0.3">
      <c r="G11" s="2"/>
      <c r="H11" s="2"/>
      <c r="I11" s="2"/>
      <c r="J11" s="2"/>
    </row>
    <row r="13" spans="7:21" x14ac:dyDescent="0.3">
      <c r="G13" s="6" t="s">
        <v>7</v>
      </c>
      <c r="H13" s="6"/>
      <c r="I13" s="6"/>
      <c r="J13" s="6"/>
      <c r="K13" s="17" t="s">
        <v>12</v>
      </c>
      <c r="L13" s="2">
        <v>2</v>
      </c>
    </row>
    <row r="14" spans="7:21" x14ac:dyDescent="0.3">
      <c r="G14" s="6" t="s">
        <v>5</v>
      </c>
      <c r="H14" s="6"/>
      <c r="I14" s="6"/>
      <c r="J14" s="6"/>
      <c r="K14" s="6"/>
    </row>
    <row r="15" spans="7:21" x14ac:dyDescent="0.3">
      <c r="K15" s="2" t="s">
        <v>28</v>
      </c>
      <c r="L15" s="2">
        <v>7</v>
      </c>
    </row>
    <row r="16" spans="7:21" ht="23.4" x14ac:dyDescent="0.45">
      <c r="K16" s="2"/>
      <c r="L16" s="2"/>
      <c r="O16" s="18" t="s">
        <v>29</v>
      </c>
      <c r="P16" s="18">
        <f>0.0007*(L13/(L17*L15))^3</f>
        <v>1.6326530612244892E-2</v>
      </c>
      <c r="Q16" s="8"/>
    </row>
    <row r="17" spans="11:16" x14ac:dyDescent="0.3">
      <c r="K17" s="2" t="s">
        <v>27</v>
      </c>
      <c r="L17" s="2">
        <v>0.1</v>
      </c>
      <c r="O17" s="3"/>
      <c r="P17" s="3"/>
    </row>
    <row r="18" spans="11:16" x14ac:dyDescent="0.3">
      <c r="O18" s="3"/>
      <c r="P18" s="3"/>
    </row>
    <row r="19" spans="11:16" ht="21" x14ac:dyDescent="0.4">
      <c r="K19" s="20" t="s">
        <v>15</v>
      </c>
      <c r="L19" s="20">
        <f>9.8/6.28*L15^2</f>
        <v>76.464968152866248</v>
      </c>
      <c r="O19" s="19" t="s">
        <v>14</v>
      </c>
      <c r="P19" s="19">
        <f>L13/L19</f>
        <v>2.6155768429820907E-2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Flooding </vt:lpstr>
      <vt:lpstr>CrossErosionData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</dc:creator>
  <cp:lastModifiedBy>eugen</cp:lastModifiedBy>
  <dcterms:created xsi:type="dcterms:W3CDTF">2015-06-05T18:19:34Z</dcterms:created>
  <dcterms:modified xsi:type="dcterms:W3CDTF">2021-03-02T16:56:16Z</dcterms:modified>
</cp:coreProperties>
</file>